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02"/>
  <workbookPr showInkAnnotation="0" codeName="ThisWorkbook" defaultThemeVersion="124226"/>
  <mc:AlternateContent xmlns:mc="http://schemas.openxmlformats.org/markup-compatibility/2006">
    <mc:Choice Requires="x15">
      <x15ac:absPath xmlns:x15ac="http://schemas.microsoft.com/office/spreadsheetml/2010/11/ac" url="/Volumes/group/Risk_Management/Risk_Management_Internal/Pillar 3 avalikustamine/Pillar 3 report 2025/Q2 2025/"/>
    </mc:Choice>
  </mc:AlternateContent>
  <xr:revisionPtr revIDLastSave="0" documentId="13_ncr:1_{0682EE5D-1DE2-0B4C-A4CD-15134DFE3D0B}" xr6:coauthVersionLast="47" xr6:coauthVersionMax="47" xr10:uidLastSave="{00000000-0000-0000-0000-000000000000}"/>
  <bookViews>
    <workbookView xWindow="820" yWindow="540" windowWidth="37580" windowHeight="19640" tabRatio="758" activeTab="5" xr2:uid="{00000000-000D-0000-FFFF-FFFF00000000}"/>
  </bookViews>
  <sheets>
    <sheet name="TOC" sheetId="31" r:id="rId1"/>
    <sheet name="EU CC1" sheetId="83" r:id="rId2"/>
    <sheet name="EU CC2" sheetId="125" r:id="rId3"/>
    <sheet name="EU OV1" sheetId="94" r:id="rId4"/>
    <sheet name="EU KM1" sheetId="95" r:id="rId5"/>
    <sheet name="EU CCyB1" sheetId="79" r:id="rId6"/>
    <sheet name="EU CCyB2" sheetId="80" r:id="rId7"/>
    <sheet name="EU CR1" sheetId="67" r:id="rId8"/>
    <sheet name="EU CR1-A" sheetId="126" r:id="rId9"/>
    <sheet name="EU CR2" sheetId="81" r:id="rId10"/>
    <sheet name="EU CR3" sheetId="53" r:id="rId11"/>
    <sheet name="EU CR4" sheetId="98" r:id="rId12"/>
    <sheet name="EU CR5" sheetId="99" r:id="rId13"/>
    <sheet name="EU CQ1" sheetId="69" r:id="rId14"/>
    <sheet name="EU CQ3" sheetId="71" r:id="rId15"/>
    <sheet name="EU MR1" sheetId="85" r:id="rId16"/>
    <sheet name="EU LR1" sheetId="117" r:id="rId17"/>
    <sheet name="EU LR2" sheetId="127" r:id="rId18"/>
    <sheet name="EU LR3" sheetId="91" r:id="rId19"/>
    <sheet name="EU LIQ1" sheetId="141" r:id="rId20"/>
    <sheet name="EU LIQB" sheetId="124" r:id="rId21"/>
    <sheet name="EU LIQ2" sheetId="142" r:id="rId22"/>
    <sheet name="EU IRRBB1" sheetId="123" r:id="rId23"/>
    <sheet name="Qualitative Environmental risk" sheetId="128" r:id="rId24"/>
    <sheet name="Qualitative Social risk" sheetId="129" r:id="rId25"/>
    <sheet name="Qualitative Gov risk" sheetId="130" r:id="rId26"/>
    <sheet name="Transition risk BB" sheetId="131" r:id="rId27"/>
    <sheet name="Transition risk BB collateral" sheetId="132" r:id="rId28"/>
    <sheet name="Transition alignm metrics" sheetId="133" r:id="rId29"/>
    <sheet name="Transition top20 poll" sheetId="134" r:id="rId30"/>
    <sheet name="Physical risk" sheetId="135" r:id="rId31"/>
    <sheet name="GAR KPI" sheetId="136" r:id="rId32"/>
    <sheet name="GAR assets" sheetId="137" r:id="rId33"/>
    <sheet name="GAR %" sheetId="138" r:id="rId34"/>
    <sheet name="BTAR" sheetId="139" r:id="rId35"/>
    <sheet name="Other mitigation" sheetId="140" r:id="rId36"/>
  </sheets>
  <definedNames>
    <definedName name="_xlnm._FilterDatabase" localSheetId="0" hidden="1">TOC!#REF!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1">'EU CR4'!$B$2:$N$33</definedName>
    <definedName name="_xlnm.Print_Area" localSheetId="22">'EU IRRBB1'!$B$1:$G$12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6" i="127" l="1"/>
  <c r="D20" i="117"/>
  <c r="D6" i="117"/>
  <c r="D7" i="117"/>
  <c r="D8" i="91"/>
  <c r="D6" i="91" s="1"/>
  <c r="D39" i="127"/>
  <c r="D37" i="127" s="1"/>
  <c r="G21" i="98"/>
  <c r="H20" i="98"/>
  <c r="I20" i="98" s="1"/>
  <c r="H22" i="98"/>
  <c r="F22" i="98"/>
  <c r="E22" i="98"/>
  <c r="D22" i="98"/>
  <c r="H17" i="98"/>
  <c r="F17" i="98"/>
  <c r="D17" i="98"/>
  <c r="D21" i="98"/>
  <c r="I32" i="98"/>
  <c r="I9" i="126"/>
  <c r="F9" i="126"/>
  <c r="G9" i="126"/>
  <c r="E9" i="126"/>
  <c r="I7" i="126"/>
  <c r="I17" i="98" l="1"/>
  <c r="I22" i="98"/>
  <c r="I8" i="126"/>
  <c r="D8" i="127" l="1"/>
  <c r="D14" i="127" s="1"/>
  <c r="E32" i="125"/>
  <c r="E38" i="125"/>
  <c r="E36" i="125" s="1"/>
  <c r="E39" i="125"/>
  <c r="E28" i="125"/>
  <c r="E21" i="125"/>
  <c r="D39" i="125"/>
  <c r="D36" i="125"/>
  <c r="D32" i="125"/>
  <c r="D38" i="125"/>
  <c r="D28" i="125"/>
  <c r="D21" i="125"/>
  <c r="D90" i="83"/>
  <c r="D89" i="83"/>
  <c r="D78" i="83"/>
  <c r="D69" i="83"/>
  <c r="D47" i="83"/>
  <c r="D17" i="83"/>
  <c r="D12" i="83"/>
  <c r="E21" i="98" l="1"/>
  <c r="F21" i="98"/>
  <c r="H21" i="98"/>
  <c r="I21" i="98" s="1"/>
  <c r="I23" i="98"/>
  <c r="I24" i="98"/>
  <c r="I25" i="98"/>
  <c r="I26" i="98"/>
  <c r="I27" i="98"/>
  <c r="I28" i="98"/>
  <c r="I19" i="98"/>
  <c r="I30" i="98"/>
  <c r="H15" i="98" l="1"/>
  <c r="I15" i="98" s="1"/>
  <c r="I13" i="98" l="1"/>
  <c r="I11" i="98"/>
  <c r="E8" i="98"/>
  <c r="F8" i="98"/>
  <c r="G8" i="98"/>
  <c r="H8" i="98"/>
  <c r="I8" i="98" s="1"/>
  <c r="D8" i="98"/>
  <c r="I10" i="98"/>
  <c r="I7" i="98" l="1"/>
  <c r="F39" i="94" l="1"/>
  <c r="F35" i="94"/>
  <c r="F33" i="94"/>
  <c r="F9" i="94"/>
  <c r="F8" i="94"/>
  <c r="D45" i="94"/>
  <c r="F45" i="9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EBA staff</author>
  </authors>
  <commentList>
    <comment ref="F11" authorId="0" shapeId="0" xr:uid="{58A6A69E-F047-44EA-9C3D-AFDA1BC7BB40}">
      <text>
        <r>
          <rPr>
            <b/>
            <sz val="9"/>
            <color rgb="FF000000"/>
            <rFont val="Tahoma"/>
            <family val="2"/>
          </rPr>
          <t>EBA staff:</t>
        </r>
        <r>
          <rPr>
            <sz val="9"/>
            <color rgb="FF000000"/>
            <rFont val="Tahoma"/>
            <family val="2"/>
          </rPr>
          <t xml:space="preserve">
</t>
        </r>
        <r>
          <rPr>
            <sz val="9"/>
            <color rgb="FF000000"/>
            <rFont val="Tahoma"/>
            <family val="2"/>
          </rPr>
          <t xml:space="preserve">mapping done on a best effort basis as there is "no maturity" column in the supervisory reporting
</t>
        </r>
      </text>
    </comment>
    <comment ref="G11" authorId="0" shapeId="0" xr:uid="{2CD6E3CE-3EA2-4C17-BEF4-3A7A4CB243EB}">
      <text>
        <r>
          <rPr>
            <b/>
            <sz val="9"/>
            <color rgb="FF000000"/>
            <rFont val="Tahoma"/>
            <family val="2"/>
          </rPr>
          <t>EBA staff:</t>
        </r>
        <r>
          <rPr>
            <sz val="9"/>
            <color rgb="FF000000"/>
            <rFont val="Tahoma"/>
            <family val="2"/>
          </rPr>
          <t xml:space="preserve">
</t>
        </r>
        <r>
          <rPr>
            <sz val="9"/>
            <color rgb="FF000000"/>
            <rFont val="Tahoma"/>
            <family val="2"/>
          </rPr>
          <t xml:space="preserve">mapping done on a best effort basis as there is "no maturity" column in the supervisory reporting
</t>
        </r>
      </text>
    </comment>
    <comment ref="H11" authorId="0" shapeId="0" xr:uid="{9DC383B8-7696-2040-8638-C5418BAF6CBE}">
      <text>
        <r>
          <rPr>
            <b/>
            <sz val="9"/>
            <color rgb="FF000000"/>
            <rFont val="Tahoma"/>
            <family val="2"/>
          </rPr>
          <t>EBA staff:</t>
        </r>
        <r>
          <rPr>
            <sz val="9"/>
            <color rgb="FF000000"/>
            <rFont val="Tahoma"/>
            <family val="2"/>
          </rPr>
          <t xml:space="preserve">
</t>
        </r>
        <r>
          <rPr>
            <sz val="9"/>
            <color rgb="FF000000"/>
            <rFont val="Tahoma"/>
            <family val="2"/>
          </rPr>
          <t xml:space="preserve">mapping done on a best effort basis as there is "no maturity" column in the supervisory reporting
</t>
        </r>
      </text>
    </comment>
    <comment ref="I11" authorId="0" shapeId="0" xr:uid="{7B86ABB4-F264-409E-A196-2872FBA24FE4}">
      <text>
        <r>
          <rPr>
            <b/>
            <sz val="9"/>
            <color rgb="FF000000"/>
            <rFont val="Tahoma"/>
            <family val="2"/>
          </rPr>
          <t>EBA staff:</t>
        </r>
        <r>
          <rPr>
            <sz val="9"/>
            <color rgb="FF000000"/>
            <rFont val="Tahoma"/>
            <family val="2"/>
          </rPr>
          <t xml:space="preserve">
</t>
        </r>
        <r>
          <rPr>
            <sz val="9"/>
            <color rgb="FF000000"/>
            <rFont val="Tahoma"/>
            <family val="2"/>
          </rPr>
          <t xml:space="preserve">mapping done on a best effort basis as there is "no maturity" column in the supervisory reporting
</t>
        </r>
      </text>
    </comment>
    <comment ref="F12" authorId="0" shapeId="0" xr:uid="{94D72152-7E0E-D94F-AE8B-129BCB53FB0E}">
      <text>
        <r>
          <rPr>
            <b/>
            <sz val="9"/>
            <color rgb="FF000000"/>
            <rFont val="Tahoma"/>
            <family val="2"/>
          </rPr>
          <t>EBA staff:</t>
        </r>
        <r>
          <rPr>
            <sz val="9"/>
            <color rgb="FF000000"/>
            <rFont val="Tahoma"/>
            <family val="2"/>
          </rPr>
          <t xml:space="preserve">
</t>
        </r>
        <r>
          <rPr>
            <sz val="9"/>
            <color rgb="FF000000"/>
            <rFont val="Tahoma"/>
            <family val="2"/>
          </rPr>
          <t xml:space="preserve">mapping done on a best effort basis as there is "no maturity" column in the supervisory reporting
</t>
        </r>
      </text>
    </comment>
    <comment ref="G12" authorId="0" shapeId="0" xr:uid="{CE89A421-333A-4C59-AA6E-B6AB5B6F4532}">
      <text>
        <r>
          <rPr>
            <b/>
            <sz val="9"/>
            <color rgb="FF000000"/>
            <rFont val="Tahoma"/>
            <family val="2"/>
          </rPr>
          <t>EBA staff:</t>
        </r>
        <r>
          <rPr>
            <sz val="9"/>
            <color rgb="FF000000"/>
            <rFont val="Tahoma"/>
            <family val="2"/>
          </rPr>
          <t xml:space="preserve">
</t>
        </r>
        <r>
          <rPr>
            <sz val="9"/>
            <color rgb="FF000000"/>
            <rFont val="Tahoma"/>
            <family val="2"/>
          </rPr>
          <t xml:space="preserve">mapping done on a best effort basis as there is "no maturity" column in the supervisory reporting
</t>
        </r>
      </text>
    </comment>
    <comment ref="H12" authorId="0" shapeId="0" xr:uid="{0D8CB38F-1818-478E-9AC2-1BE6D28C3D7D}">
      <text>
        <r>
          <rPr>
            <b/>
            <sz val="9"/>
            <color rgb="FF000000"/>
            <rFont val="Tahoma"/>
            <family val="2"/>
          </rPr>
          <t>EBA staff:</t>
        </r>
        <r>
          <rPr>
            <sz val="9"/>
            <color rgb="FF000000"/>
            <rFont val="Tahoma"/>
            <family val="2"/>
          </rPr>
          <t xml:space="preserve">
</t>
        </r>
        <r>
          <rPr>
            <sz val="9"/>
            <color rgb="FF000000"/>
            <rFont val="Tahoma"/>
            <family val="2"/>
          </rPr>
          <t xml:space="preserve">mapping done on a best effort basis as there is "no maturity" column in the supervisory reporting
</t>
        </r>
      </text>
    </comment>
    <comment ref="I12" authorId="0" shapeId="0" xr:uid="{5D020F3A-4C07-42F9-8D26-6834FE78F45F}">
      <text>
        <r>
          <rPr>
            <b/>
            <sz val="9"/>
            <color rgb="FF000000"/>
            <rFont val="Tahoma"/>
            <family val="2"/>
          </rPr>
          <t>EBA staff:</t>
        </r>
        <r>
          <rPr>
            <sz val="9"/>
            <color rgb="FF000000"/>
            <rFont val="Tahoma"/>
            <family val="2"/>
          </rPr>
          <t xml:space="preserve">
</t>
        </r>
        <r>
          <rPr>
            <sz val="9"/>
            <color rgb="FF000000"/>
            <rFont val="Tahoma"/>
            <family val="2"/>
          </rPr>
          <t xml:space="preserve">mapping done on a best effort basis as there is "no maturity" column in the supervisory reporting
</t>
        </r>
      </text>
    </comment>
  </commentList>
</comments>
</file>

<file path=xl/sharedStrings.xml><?xml version="1.0" encoding="utf-8"?>
<sst xmlns="http://schemas.openxmlformats.org/spreadsheetml/2006/main" count="2966" uniqueCount="1252">
  <si>
    <t>Templates</t>
  </si>
  <si>
    <t>Name</t>
  </si>
  <si>
    <t>EU CC1</t>
  </si>
  <si>
    <t>Composition of regulatory own funds</t>
  </si>
  <si>
    <t>EU CC2</t>
  </si>
  <si>
    <t>Reconciliation of regulatory own funds to balance sheet in the audited financial statements</t>
  </si>
  <si>
    <t>EU OV1</t>
  </si>
  <si>
    <t>Overview of risk weighted exposure amounts</t>
  </si>
  <si>
    <t>EU KM1</t>
  </si>
  <si>
    <t>Key metrics template</t>
  </si>
  <si>
    <t>EU CCyB1</t>
  </si>
  <si>
    <t>Template EU CCyB1 - Geographical distribution of credit exposures relevant for the calculation of the countercyclical buffer</t>
  </si>
  <si>
    <t>EU CCyB2</t>
  </si>
  <si>
    <t>Template EU CCyB2 - Amount of institution-specific countercyclical capital buffer</t>
  </si>
  <si>
    <t>EU CR1</t>
  </si>
  <si>
    <t xml:space="preserve">Performing and non-performing exposures and related provisions </t>
  </si>
  <si>
    <t>EU CR1-A</t>
  </si>
  <si>
    <t>Maturity of exposures</t>
  </si>
  <si>
    <t>EU CR2</t>
  </si>
  <si>
    <t>Template EU CR2: Changes in the stock of non-performing loans and advances</t>
  </si>
  <si>
    <t>EU CR3</t>
  </si>
  <si>
    <t>CRM techniques overview:  Disclosure of the use of credit risk mitigation techniques</t>
  </si>
  <si>
    <t>EU CR4</t>
  </si>
  <si>
    <t xml:space="preserve"> Standardised approach -Credit risk exposure and CRM effects</t>
  </si>
  <si>
    <t>EU CR5</t>
  </si>
  <si>
    <t xml:space="preserve"> Standardised approach</t>
  </si>
  <si>
    <t>EU CQ1</t>
  </si>
  <si>
    <t>Credit quality of forborne exposures</t>
  </si>
  <si>
    <t>EU CQ3</t>
  </si>
  <si>
    <t>Credit quality of performing and non-performing exposures by past due days</t>
  </si>
  <si>
    <t>EU MR1</t>
  </si>
  <si>
    <t>Market risk under the standardised approach</t>
  </si>
  <si>
    <t>EU LR1</t>
  </si>
  <si>
    <t>Summary reconciliation of accounting assets and leverage ratio exposures</t>
  </si>
  <si>
    <t>EU LR2</t>
  </si>
  <si>
    <t>Leverage ratio common disclosure</t>
  </si>
  <si>
    <t>EU LR3</t>
  </si>
  <si>
    <t>Split-up of on balance sheet exposures (excluding derivatives, SFTs and exempted exposures)</t>
  </si>
  <si>
    <t>EU LIQ1</t>
  </si>
  <si>
    <t>Quantitative information of LCR</t>
  </si>
  <si>
    <t>EU LIQB</t>
  </si>
  <si>
    <t>Qualitative information on LCR</t>
  </si>
  <si>
    <t>EU LIQ2</t>
  </si>
  <si>
    <t>Net Stable Funding Ratio</t>
  </si>
  <si>
    <t>EU IRRBB1</t>
  </si>
  <si>
    <t xml:space="preserve"> Template EU IRRBB1 - Interest rate risks of non-trading book activities</t>
  </si>
  <si>
    <t>Prudential disclosures on ESG risks (Article 449a CRR)</t>
  </si>
  <si>
    <t xml:space="preserve">Table 1 </t>
  </si>
  <si>
    <t>Qualitative information on Environmental risk</t>
  </si>
  <si>
    <t>Table 2</t>
  </si>
  <si>
    <t>Qualitative information on Social risk</t>
  </si>
  <si>
    <t>Table 3</t>
  </si>
  <si>
    <t>Qualitative information on Governance risk</t>
  </si>
  <si>
    <t>Template 1</t>
  </si>
  <si>
    <t>Banking book- Climate Change transition risk: Credit quality of exposures by sector, emissions and residual maturity</t>
  </si>
  <si>
    <t>Template 2</t>
  </si>
  <si>
    <t>Banking book - Climate change transition risk: Loans collateralised by immovable property - Energy efficiency of the collateral</t>
  </si>
  <si>
    <t>Template 3</t>
  </si>
  <si>
    <t>Banking book - Climate change transition risk: Alignment metrics</t>
  </si>
  <si>
    <t xml:space="preserve">Template 4 </t>
  </si>
  <si>
    <t>Banking book - Climate change transition risk: Exposures to top 20 carbon-intensive firms</t>
  </si>
  <si>
    <t>Template 5</t>
  </si>
  <si>
    <t>Banking book - Climate change physical risk: Exposures subject to physical risk</t>
  </si>
  <si>
    <t>Template 6</t>
  </si>
  <si>
    <t>Summary of GAR KPIs</t>
  </si>
  <si>
    <t xml:space="preserve">Template 7 </t>
  </si>
  <si>
    <t>Mitigating actions: Assets for the calculation of GAR</t>
  </si>
  <si>
    <t>Template 8</t>
  </si>
  <si>
    <t>GAR (%)</t>
  </si>
  <si>
    <t>Template 9</t>
  </si>
  <si>
    <t>Mitigating actions: BTAR</t>
  </si>
  <si>
    <t>Template 10</t>
  </si>
  <si>
    <t>Other climate change mitigating actions that are not covered in the EU Taxonomy</t>
  </si>
  <si>
    <t>Bigbank AS has disclosed this information in accordance with the requirements under Part Eight of the Capital Requirements Regulation (CRR), the EBA implementing technical standards (ITS) with regard to disclosure of own funds (EU Regulation No 637/2021) and the EBA guidelines on disclosure requirements under Part Eight of the CRR. The internal procedure “Principles of Disclosing Information Related to Risk Management (Pillar 3)” establishes the key internal control elements to ensure compliance with the disclosure requirements. The process, including the related principles, roles and responsibilities is documented, reviewed, and regularly updated. Internal controls are implemented in the regulatory reporting process. 
The Management Board of Bigbank AS approves the adequacy of the risk management arrangements and risk management systems put in place with regard to the Group’s profile and strategy. 
Martin Länts
Mart Veskimägi 
Ingo Põder
Argo Kiltsmann
Ken Kanarik 
signed digitally</t>
  </si>
  <si>
    <t>Template EU CC1 - Composition of regulatory own funds</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</si>
  <si>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</si>
  <si>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</si>
  <si>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</si>
  <si>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</si>
  <si>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</si>
  <si>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</si>
  <si>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</si>
  <si>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</si>
  <si>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</si>
  <si>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</si>
  <si>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20b</t>
  </si>
  <si>
    <t>Accumulated other comprehensive income (and other reserves)</t>
  </si>
  <si>
    <t>18, 19</t>
  </si>
  <si>
    <t>EU-3a</t>
  </si>
  <si>
    <t>Funds for general banking risk</t>
  </si>
  <si>
    <t>-</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</si>
  <si>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</si>
  <si>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</si>
  <si>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</si>
  <si>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</si>
  <si>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20a</t>
  </si>
  <si>
    <t>Common Equity Tier 1 (CET1) capital before regulatory adjustments</t>
  </si>
  <si>
    <t>Common Equity Tier 1 (CET1) capital: regulatory adjustments </t>
  </si>
  <si>
    <t>Additional value adjustments (negative amount)</t>
  </si>
  <si>
    <t>Intangible assets (net of related tax liability) (negative amount)</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</si>
  <si>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</si>
  <si>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</si>
  <si>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</si>
  <si>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</si>
  <si>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</si>
  <si>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</si>
  <si>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</si>
  <si>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</si>
  <si>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</si>
  <si>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</si>
  <si>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</si>
  <si>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</si>
  <si>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</si>
  <si>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</si>
  <si>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</si>
  <si>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</si>
  <si>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</si>
  <si>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</si>
  <si>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</si>
  <si>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</si>
  <si>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</si>
  <si>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</si>
  <si>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</si>
  <si>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</si>
  <si>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</si>
  <si>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</si>
  <si>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</si>
  <si>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</si>
  <si>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</si>
  <si>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</si>
  <si>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</si>
  <si>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</si>
  <si>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</si>
  <si>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(i)</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</si>
  <si>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</si>
  <si>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</si>
  <si>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</si>
  <si>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</si>
  <si>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</si>
  <si>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</si>
  <si>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</si>
  <si>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</si>
  <si>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</si>
  <si>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</si>
  <si>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</si>
  <si>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</si>
  <si>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</si>
  <si>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</si>
  <si>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</si>
  <si>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</si>
  <si>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</si>
  <si>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</si>
  <si>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</si>
  <si>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</si>
  <si>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</si>
  <si>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</si>
  <si>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</si>
  <si>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</si>
  <si>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</si>
  <si>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</si>
  <si>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</si>
  <si>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</si>
  <si>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</si>
  <si>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</si>
  <si>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</si>
  <si>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</si>
  <si>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</si>
  <si>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</si>
  <si>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</si>
  <si>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</si>
  <si>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</si>
  <si>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</si>
  <si>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</si>
  <si>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</si>
  <si>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</si>
  <si>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</si>
  <si>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</si>
  <si>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</si>
  <si>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</si>
  <si>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</si>
  <si>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</si>
  <si>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</si>
  <si>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</si>
  <si>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</si>
  <si>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</si>
  <si>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</si>
  <si>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</si>
  <si>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</si>
  <si>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</si>
  <si>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</si>
  <si>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</si>
  <si>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</si>
  <si>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</si>
  <si>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</si>
  <si>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</si>
  <si>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</si>
  <si>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</si>
  <si>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</si>
  <si>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</si>
  <si>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</si>
  <si>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</si>
  <si>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</si>
  <si>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</si>
  <si>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</si>
  <si>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</si>
  <si>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</si>
  <si>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</si>
  <si>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</si>
  <si>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</si>
  <si>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Template EU CC2 - reconciliation of regulatory own funds to balance sheet in the audited financial statements</t>
  </si>
  <si>
    <t>Flexible template. Rows have to be disclosed in line with the balance sheet included in the audited financial statements of the institutions. Columns shall be kept fixed, unless the institution has the same accounting and regulatory scope of consolidation, in which case columns (a) and (b) shall be merged</t>
  </si>
  <si>
    <t>a</t>
  </si>
  <si>
    <t>b</t>
  </si>
  <si>
    <t>c</t>
  </si>
  <si>
    <t>Balance sheet as in published financial statements</t>
  </si>
  <si>
    <t>Under regulatory scope of consolidation</t>
  </si>
  <si>
    <t>Reference to  template EU CC1 row</t>
  </si>
  <si>
    <r>
      <t xml:space="preserve">Assets - </t>
    </r>
    <r>
      <rPr>
        <i/>
        <sz val="12"/>
        <color rgb="FF000000"/>
        <rFont val="Arial"/>
        <family val="2"/>
      </rPr>
      <t>Breakdown by asset clases according to the balance sheet in the published financial statements</t>
    </r>
  </si>
  <si>
    <t>Cash balances at central banks</t>
  </si>
  <si>
    <t>Due from other banks</t>
  </si>
  <si>
    <t>Debt securities at fair value through other comprehensive income</t>
  </si>
  <si>
    <t>Loans to customers</t>
  </si>
  <si>
    <t>Investments in subsidiaries</t>
  </si>
  <si>
    <t>Tangible assets</t>
  </si>
  <si>
    <t>Investment properties</t>
  </si>
  <si>
    <t>Immaterial assets</t>
  </si>
  <si>
    <t>Tax assets</t>
  </si>
  <si>
    <t>Other assets</t>
  </si>
  <si>
    <t>Assets classified as held for sale</t>
  </si>
  <si>
    <t>Total assets</t>
  </si>
  <si>
    <r>
      <t>Liabilities</t>
    </r>
    <r>
      <rPr>
        <i/>
        <sz val="12"/>
        <color rgb="FF000000"/>
        <rFont val="Arial"/>
        <family val="2"/>
      </rPr>
      <t xml:space="preserve"> - Breakdown by liability clases according to the balance sheet in the published financial statements</t>
    </r>
  </si>
  <si>
    <t>Deposits from banks</t>
  </si>
  <si>
    <t>Deposits from customers</t>
  </si>
  <si>
    <t>Subordinated bonds</t>
  </si>
  <si>
    <t>44, 46</t>
  </si>
  <si>
    <t>Tax liabilities</t>
  </si>
  <si>
    <t>Other liabilities</t>
  </si>
  <si>
    <t>Total liabilities</t>
  </si>
  <si>
    <t>Shareholders' Equity</t>
  </si>
  <si>
    <t>Paid-in share capital</t>
  </si>
  <si>
    <t>Capital reserve</t>
  </si>
  <si>
    <t>Other reserves (accumulated other comprehensive income)</t>
  </si>
  <si>
    <t>19a</t>
  </si>
  <si>
    <t>Exchange differences on translating foreign operations</t>
  </si>
  <si>
    <t>19b</t>
  </si>
  <si>
    <t>Revaluation of assets</t>
  </si>
  <si>
    <t>19c</t>
  </si>
  <si>
    <t>Net change in fair value of debt instruments at fair value through other comprehensive income</t>
  </si>
  <si>
    <t>Retained earnings</t>
  </si>
  <si>
    <t>Profit for the year</t>
  </si>
  <si>
    <t>Prior periods profit</t>
  </si>
  <si>
    <t>Total shareholders' equity</t>
  </si>
  <si>
    <t>Template EU OV1 – Overview of total risk exposure amounts</t>
  </si>
  <si>
    <t>Total risk exposure amounts (TREA)</t>
  </si>
  <si>
    <t>Total own funds requirements</t>
  </si>
  <si>
    <t>Credit risk (excluding CCR)</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</si>
  <si>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</si>
  <si>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</si>
  <si>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</si>
  <si>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</si>
  <si>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</si>
  <si>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</si>
  <si>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</si>
  <si>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</si>
  <si>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EU 8a</t>
  </si>
  <si>
    <t>Of which exposures to a CCP</t>
  </si>
  <si>
    <t>Of which other CCR</t>
  </si>
  <si>
    <t>Credit valuation adjustments risk - CVA risk</t>
  </si>
  <si>
    <t>EU 10a</t>
  </si>
  <si>
    <r>
      <rPr>
        <sz val="12"/>
        <color rgb="FF000000"/>
        <rFont val="Arial"/>
        <family val="2"/>
      </rPr>
      <t xml:space="preserve">             Of which the standardised approach </t>
    </r>
    <r>
      <rPr>
        <sz val="12"/>
        <rFont val="Arial"/>
        <family val="2"/>
      </rPr>
      <t>(SA)</t>
    </r>
  </si>
  <si>
    <t>EU 10b</t>
  </si>
  <si>
    <r>
      <rPr>
        <sz val="12"/>
        <color rgb="FF000000"/>
        <rFont val="Arial"/>
        <family val="2"/>
      </rPr>
      <t xml:space="preserve">  Of which the basic approach </t>
    </r>
    <r>
      <rPr>
        <sz val="12"/>
        <rFont val="Arial"/>
        <family val="2"/>
      </rPr>
      <t>(F-BA and R-BA)</t>
    </r>
  </si>
  <si>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</si>
  <si>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</si>
  <si>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</si>
  <si>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</si>
  <si>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</si>
  <si>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</si>
  <si>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</si>
  <si>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</si>
  <si>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</si>
  <si>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Position, foreign exchange and commodities risks (Market risk)</t>
  </si>
  <si>
    <t>Of which the Alternative standardised approach (A-SA)</t>
  </si>
  <si>
    <t>EU 21a</t>
  </si>
  <si>
    <t>Of which the Simplified standardised approach (S-SA)</t>
  </si>
  <si>
    <t>Of which the Alternative Internal Models Approach (A-IMA)</t>
  </si>
  <si>
    <t>EU 22a</t>
  </si>
  <si>
    <t>Large exposures</t>
  </si>
  <si>
    <t>Reclassifications between trading and non-trading books</t>
  </si>
  <si>
    <t>Operational risk</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</si>
  <si>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</si>
  <si>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</si>
  <si>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</si>
  <si>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</si>
  <si>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</si>
  <si>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</si>
  <si>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Total</t>
  </si>
  <si>
    <t>Template EU KM1 – Key metrics template</t>
  </si>
  <si>
    <t>d</t>
  </si>
  <si>
    <t>e</t>
  </si>
  <si>
    <t>Available own funds (amounts)</t>
  </si>
  <si>
    <t xml:space="preserve">Common Equity Tier 1 (CET1) capital </t>
  </si>
  <si>
    <t xml:space="preserve">Tier 1 capital </t>
  </si>
  <si>
    <t xml:space="preserve">Total capital </t>
  </si>
  <si>
    <t>Risk-weighted exposure amounts</t>
  </si>
  <si>
    <t>4a</t>
  </si>
  <si>
    <t>Total risk exposure pre-floor</t>
  </si>
  <si>
    <r>
      <t>Capital ratios (as a percentage of risk</t>
    </r>
    <r>
      <rPr>
        <b/>
        <sz val="12"/>
        <rFont val="Arial"/>
        <family val="2"/>
      </rPr>
      <t>-weighted</t>
    </r>
    <r>
      <rPr>
        <b/>
        <sz val="12"/>
        <color rgb="FF000000"/>
        <rFont val="Arial"/>
        <family val="2"/>
      </rPr>
      <t xml:space="preserve"> exposure amount)</t>
    </r>
  </si>
  <si>
    <r>
      <t>Common Equity Tier</t>
    </r>
    <r>
      <rPr>
        <sz val="12"/>
        <color theme="1"/>
        <rFont val="Arial"/>
        <family val="2"/>
      </rPr>
      <t> </t>
    </r>
    <r>
      <rPr>
        <sz val="12"/>
        <color rgb="FF000000"/>
        <rFont val="Arial"/>
        <family val="2"/>
      </rPr>
      <t>1 ratio (%)</t>
    </r>
  </si>
  <si>
    <t>5a</t>
  </si>
  <si>
    <t>5b</t>
  </si>
  <si>
    <t>Common Equity Tier 1 ratio considering unfloored TREA (%)</t>
  </si>
  <si>
    <t>Tier 1 ratio (%)</t>
  </si>
  <si>
    <t>6a</t>
  </si>
  <si>
    <t>6b</t>
  </si>
  <si>
    <t>Tier 1 ratio considering unfloored TREA (%)</t>
  </si>
  <si>
    <t>Total capital ratio (%)</t>
  </si>
  <si>
    <t>7a</t>
  </si>
  <si>
    <t>7b</t>
  </si>
  <si>
    <t>Total capital ratio considering unfloored TREA (%)</t>
  </si>
  <si>
    <t>Additional own funds requirements to address risks other than the risk of excessive leverage (as a percentage of risk-weighted exposure amount)</t>
  </si>
  <si>
    <t>EU 7d</t>
  </si>
  <si>
    <t xml:space="preserve">Additional own funds requirements to address risks other than the risk of excessive leverage (%) </t>
  </si>
  <si>
    <t>EU 7e</t>
  </si>
  <si>
    <t xml:space="preserve">     of which: to be made up of CET1 capital (percentage points)</t>
  </si>
  <si>
    <t>EU 7f</t>
  </si>
  <si>
    <t xml:space="preserve">     of which: to be made up of Tier 1 capital (percentage points)</t>
  </si>
  <si>
    <t>EU 7g</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</si>
  <si>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</si>
  <si>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</si>
  <si>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</si>
  <si>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</si>
  <si>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</si>
  <si>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</si>
  <si>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</si>
  <si>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</si>
  <si>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Other Systemically Important Institution buffer (%)</t>
  </si>
  <si>
    <t>Combined buffer requirement (%)</t>
  </si>
  <si>
    <t>EU 11a</t>
  </si>
  <si>
    <t>Overall capital requirements (%)</t>
  </si>
  <si>
    <t>CET1 available after meeting the total SREP own funds requirements (%)</t>
  </si>
  <si>
    <t>Leverage ratio</t>
  </si>
  <si>
    <t>Total exposure measure</t>
  </si>
  <si>
    <t>Leverage ratio (%)</t>
  </si>
  <si>
    <r>
      <t>Additional own funds requirements to address the risk of excessive leverage (as a percentage of total exposure measure)</t>
    </r>
    <r>
      <rPr>
        <b/>
        <sz val="11"/>
        <color theme="9"/>
        <rFont val="Calibri"/>
        <family val="2"/>
        <scheme val="minor"/>
      </rPr>
      <t/>
    </r>
  </si>
  <si>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</si>
  <si>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</si>
  <si>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</si>
  <si>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</si>
  <si>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</si>
  <si>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</si>
  <si>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</si>
  <si>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</si>
  <si>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</si>
  <si>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</si>
  <si>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</si>
  <si>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</si>
  <si>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</si>
  <si>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</si>
  <si>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</si>
  <si>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</si>
  <si>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</si>
  <si>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</si>
  <si>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Total available stable funding</t>
  </si>
  <si>
    <t>Total required stable funding</t>
  </si>
  <si>
    <t>NSFR ratio (%)</t>
  </si>
  <si>
    <t> </t>
  </si>
  <si>
    <t>EU 1a</t>
  </si>
  <si>
    <t>EU 1b</t>
  </si>
  <si>
    <t>Public sector entities</t>
  </si>
  <si>
    <t>Institutions</t>
  </si>
  <si>
    <t>Equity</t>
  </si>
  <si>
    <t>Corporates</t>
  </si>
  <si>
    <t>Retail</t>
  </si>
  <si>
    <t>EU 7a</t>
  </si>
  <si>
    <t>EU 7b</t>
  </si>
  <si>
    <t>Collective investment undertakings (CIU)</t>
  </si>
  <si>
    <t>Others</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</si>
  <si>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</si>
  <si>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</si>
  <si>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</si>
  <si>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</si>
  <si>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</si>
  <si>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</si>
  <si>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</si>
  <si>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</si>
  <si>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</si>
  <si>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</si>
  <si>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</si>
  <si>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</si>
  <si>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</si>
  <si>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</si>
  <si>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</si>
  <si>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</si>
  <si>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</si>
  <si>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</si>
  <si>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</si>
  <si>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</si>
  <si>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</si>
  <si>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</si>
  <si>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</si>
  <si>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</si>
  <si>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</si>
  <si>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Estonia</t>
  </si>
  <si>
    <t>Finland</t>
  </si>
  <si>
    <t>Lithuania</t>
  </si>
  <si>
    <t>Latvia</t>
  </si>
  <si>
    <t>Norway</t>
  </si>
  <si>
    <t>Sweden</t>
  </si>
  <si>
    <t>Bulgaria</t>
  </si>
  <si>
    <t>Germany</t>
  </si>
  <si>
    <t>020</t>
  </si>
  <si>
    <t>Institution specific countercyclical capital buffer rate</t>
  </si>
  <si>
    <t>Institution specific countercyclical capital buffer requirement</t>
  </si>
  <si>
    <t>RWEA</t>
  </si>
  <si>
    <t>Risk weight</t>
  </si>
  <si>
    <t>Multilateral development banks</t>
  </si>
  <si>
    <t>International organisations</t>
  </si>
  <si>
    <t>Other items</t>
  </si>
  <si>
    <t>x</t>
  </si>
  <si>
    <t>y</t>
  </si>
  <si>
    <t xml:space="preserve">Template 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</si>
  <si>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</si>
  <si>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</si>
  <si>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</si>
  <si>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</si>
  <si>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</si>
  <si>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</si>
  <si>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</si>
  <si>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</si>
  <si>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</si>
  <si>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</si>
  <si>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</si>
  <si>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</si>
  <si>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</si>
  <si>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</si>
  <si>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</si>
  <si>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</si>
  <si>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</si>
  <si>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</si>
  <si>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</si>
  <si>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</si>
  <si>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</si>
  <si>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</si>
  <si>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</si>
  <si>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</si>
  <si>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</si>
  <si>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</si>
  <si>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</si>
  <si>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</si>
  <si>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</si>
  <si>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</si>
  <si>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</si>
  <si>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</si>
  <si>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</si>
  <si>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</si>
  <si>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</si>
  <si>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</si>
  <si>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</si>
  <si>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</si>
  <si>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</si>
  <si>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Off-balance sheet exposures</t>
  </si>
  <si>
    <t>160</t>
  </si>
  <si>
    <t>170</t>
  </si>
  <si>
    <t>180</t>
  </si>
  <si>
    <t>190</t>
  </si>
  <si>
    <t>200</t>
  </si>
  <si>
    <t>210</t>
  </si>
  <si>
    <t>220</t>
  </si>
  <si>
    <t>Template EU CR1-A: Maturity of exposures</t>
  </si>
  <si>
    <t>Net exposure value</t>
  </si>
  <si>
    <t>On demand</t>
  </si>
  <si>
    <t>&lt;= 1 year</t>
  </si>
  <si>
    <t>&gt; 1 year &lt;= 5 years</t>
  </si>
  <si>
    <t>&gt; 5 years</t>
  </si>
  <si>
    <t>No stated maturity</t>
  </si>
  <si>
    <t>Debt securities</t>
  </si>
  <si>
    <t xml:space="preserve">Gross carrying amount               </t>
  </si>
  <si>
    <t>Initial stock of non-performing loans and advances</t>
  </si>
  <si>
    <t>Inflows to non-performing portfolios</t>
  </si>
  <si>
    <t>Outflows from non-performing portfolios</t>
  </si>
  <si>
    <t>Outflows due to write-offs</t>
  </si>
  <si>
    <t>Outflow due to other situations</t>
  </si>
  <si>
    <t>Final stock of non-performing loans and advances</t>
  </si>
  <si>
    <t>Template EU CR3 –  CRM techniques overview:  Disclosure of the use of credit risk mitigation techniques</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</si>
  <si>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</si>
  <si>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</si>
  <si>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</si>
  <si>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</si>
  <si>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</si>
  <si>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</si>
  <si>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</si>
  <si>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EU-5</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</si>
  <si>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</si>
  <si>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</si>
  <si>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</si>
  <si>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</si>
  <si>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</si>
  <si>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</si>
  <si>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</si>
  <si>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</si>
  <si>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 xml:space="preserve">RWEA density (%) </t>
  </si>
  <si>
    <t>Central governments or central banks</t>
  </si>
  <si>
    <t xml:space="preserve">Non-central government public sector entities </t>
  </si>
  <si>
    <t>EU 2a</t>
  </si>
  <si>
    <t>Regional government or local authorities</t>
  </si>
  <si>
    <t>EU 2b</t>
  </si>
  <si>
    <t>EU 3a</t>
  </si>
  <si>
    <t>Covered bonds</t>
  </si>
  <si>
    <t>Of which: Specialised Lending</t>
  </si>
  <si>
    <t>Subordinated debt exposures and equity</t>
  </si>
  <si>
    <t>Subordinated debt exposures</t>
  </si>
  <si>
    <t xml:space="preserve">Secured by mortgages on immovable property and ADC exposures </t>
  </si>
  <si>
    <t xml:space="preserve">    Secured by mortgages on residential immovable property - non IPRE</t>
  </si>
  <si>
    <t xml:space="preserve">    Secured by mortgages on residential immovable property - IPRE</t>
  </si>
  <si>
    <t xml:space="preserve">    Secured by mortgages on commercial immovable property - non IPRE</t>
  </si>
  <si>
    <t xml:space="preserve">    Secured by mortgages on commercial immovable property - IPRE</t>
  </si>
  <si>
    <t xml:space="preserve">    Acquisition, Development and Construction (ADC)</t>
  </si>
  <si>
    <t>Exposures in default</t>
  </si>
  <si>
    <t>Claims on institutions and corporates with a short-term credit assessment</t>
  </si>
  <si>
    <t>Collective investment undertakings</t>
  </si>
  <si>
    <t>TOTAL</t>
  </si>
  <si>
    <t>Template EU CR5 – standardised approach</t>
  </si>
  <si>
    <t>Of which unrated</t>
  </si>
  <si>
    <t xml:space="preserve">g </t>
  </si>
  <si>
    <t xml:space="preserve">h </t>
  </si>
  <si>
    <t>p</t>
  </si>
  <si>
    <t>q</t>
  </si>
  <si>
    <t>r</t>
  </si>
  <si>
    <t>s</t>
  </si>
  <si>
    <t>t</t>
  </si>
  <si>
    <t>u</t>
  </si>
  <si>
    <t>v</t>
  </si>
  <si>
    <t>w</t>
  </si>
  <si>
    <t>z</t>
  </si>
  <si>
    <t>aa</t>
  </si>
  <si>
    <t>No mapping to reporting</t>
  </si>
  <si>
    <t xml:space="preserve">    Regional governments or local authorities</t>
  </si>
  <si>
    <t xml:space="preserve">    Public sector entities</t>
  </si>
  <si>
    <t xml:space="preserve">     Of which: Specialised Lending</t>
  </si>
  <si>
    <t xml:space="preserve">      Subordinated debt exposures</t>
  </si>
  <si>
    <t xml:space="preserve">     Equity</t>
  </si>
  <si>
    <t>Retail exposures</t>
  </si>
  <si>
    <t>Secured by mortgages on immovable property and ADC exposures</t>
  </si>
  <si>
    <t>9.1</t>
  </si>
  <si>
    <t>9.1.1</t>
  </si>
  <si>
    <t xml:space="preserve">          No loan splitting applied</t>
  </si>
  <si>
    <t>9.1.2</t>
  </si>
  <si>
    <t xml:space="preserve">         loan splitting applied (secured)</t>
  </si>
  <si>
    <t>9.1.3</t>
  </si>
  <si>
    <t xml:space="preserve">         loan splitting applied (unsecured)</t>
  </si>
  <si>
    <t xml:space="preserve">   Secured by mortgages on residential immovable property - IPRE</t>
  </si>
  <si>
    <t xml:space="preserve">   Secured by mortgages on commercial immovable property - non IPRE</t>
  </si>
  <si>
    <t>9.3.1</t>
  </si>
  <si>
    <t xml:space="preserve">         No loan splitting applied</t>
  </si>
  <si>
    <t>9.3.2</t>
  </si>
  <si>
    <t xml:space="preserve">        loan splitting applied (secured)</t>
  </si>
  <si>
    <t>9.3.3</t>
  </si>
  <si>
    <t xml:space="preserve">        loan splitting applied (unsecured)</t>
  </si>
  <si>
    <t>not applicable</t>
  </si>
  <si>
    <t>EU 11c</t>
  </si>
  <si>
    <t>Template EU CQ1: Credit quality of forborne exposures</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</si>
  <si>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</si>
  <si>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</si>
  <si>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</si>
  <si>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</si>
  <si>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</si>
  <si>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</si>
  <si>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</si>
  <si>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</si>
  <si>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</si>
  <si>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</si>
  <si>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</si>
  <si>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</si>
  <si>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</si>
  <si>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</si>
  <si>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</si>
  <si>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</si>
  <si>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CQ3: Credit quality of performing and non-performing exposures by past due days</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</si>
  <si>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</si>
  <si>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</si>
  <si>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</si>
  <si>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</si>
  <si>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</si>
  <si>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</si>
  <si>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</si>
  <si>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</si>
  <si>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</si>
  <si>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</si>
  <si>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 xml:space="preserve">      Of which SMEs</t>
  </si>
  <si>
    <t>Template EU MR1 - Market risk under the standardised approach</t>
  </si>
  <si>
    <t>RWEAs</t>
  </si>
  <si>
    <t>Outright products</t>
  </si>
  <si>
    <t>Interest rate risk (general and specific)</t>
  </si>
  <si>
    <t>Equity risk (general and specific)</t>
  </si>
  <si>
    <t>Foreign exchange risk</t>
  </si>
  <si>
    <t xml:space="preserve">Commodity risk </t>
  </si>
  <si>
    <t>Options</t>
  </si>
  <si>
    <t>Simplified approach</t>
  </si>
  <si>
    <t>Delta-plus approach</t>
  </si>
  <si>
    <t>Scenario approach</t>
  </si>
  <si>
    <r>
      <t xml:space="preserve">Securitisation </t>
    </r>
    <r>
      <rPr>
        <sz val="12"/>
        <color theme="1"/>
        <rFont val="Arial"/>
        <family val="2"/>
      </rPr>
      <t>(specific risk)</t>
    </r>
  </si>
  <si>
    <t>(a)</t>
  </si>
  <si>
    <t>(c)</t>
  </si>
  <si>
    <t>Template EU LIQ1 - Quantitative information of LCR</t>
  </si>
  <si>
    <t>Total unweighted value (average)</t>
  </si>
  <si>
    <t>Total weighted value (average)</t>
  </si>
  <si>
    <t>Quarter ending on (DD Month YYY)</t>
  </si>
  <si>
    <t>30.06.2025</t>
  </si>
  <si>
    <t>31.03.2025</t>
  </si>
  <si>
    <t>31.12.2024</t>
  </si>
  <si>
    <t>30.09.2024</t>
  </si>
  <si>
    <t>Number of data points used in the calculation of averages</t>
  </si>
  <si>
    <t>HIGH-QUALITY LIQUID ASSETS</t>
  </si>
  <si>
    <t>Total high-quality liquid assets (HQLA), after application of haircuts in line with Article 9 of regulation (EU) 2015/61</t>
  </si>
  <si>
    <t>CASH - OUTFLOWS</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</si>
  <si>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</si>
  <si>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</si>
  <si>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</si>
  <si>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</si>
  <si>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</si>
  <si>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</si>
  <si>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</si>
  <si>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</si>
  <si>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</si>
  <si>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</si>
  <si>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</si>
  <si>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</si>
  <si>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</si>
  <si>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</si>
  <si>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</si>
  <si>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</si>
  <si>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</si>
  <si>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</si>
  <si>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</si>
  <si>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</si>
  <si>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</si>
  <si>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</si>
  <si>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</si>
  <si>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</si>
  <si>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</si>
  <si>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</si>
  <si>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</si>
  <si>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</si>
  <si>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</si>
  <si>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</si>
  <si>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Table EU LIQB  on qualitative information on LCR, which complements template EU LIQ1.</t>
  </si>
  <si>
    <t>in accordance with Article 451a(2) CRR</t>
  </si>
  <si>
    <t>Row number</t>
  </si>
  <si>
    <t>Qualitative information - Free format</t>
  </si>
  <si>
    <t>Explanations on the main drivers of LCR results and the evolution of the contribution of inputs to the LCR’s calculation over time</t>
  </si>
  <si>
    <r>
      <t>The level of the liquidity coverage ratio (LCR) depends on the dynamics of the liquidity buffer and net cash outflows. LCR has increased compared to the end of Q1 2025,  exceeding both regulatory and internal thresholds.</t>
    </r>
    <r>
      <rPr>
        <sz val="12"/>
        <color theme="1"/>
        <rFont val="Arial"/>
        <family val="2"/>
      </rPr>
      <t xml:space="preserve"> </t>
    </r>
    <r>
      <rPr>
        <sz val="12"/>
        <rFont val="Arial"/>
        <family val="2"/>
      </rPr>
      <t>Over the quarter, the liquidity buffer decreased from 489.9 million euros to 463.7 million euros, a decrease in the net liquidity  outflow was from 222.4 million euros at 31 March 2025 to 202.7 million euros at 30 June 2025.</t>
    </r>
  </si>
  <si>
    <t>Explanations on the changes in the LCR over time</t>
  </si>
  <si>
    <t>Explanations on the actual concentration of funding sources</t>
  </si>
  <si>
    <t xml:space="preserve">The Group’s funding is primarily based on retail deposits. In addition to retail deposits, the Bank has raised funds through the issuance of subordinated bonds. The concentration of funding sources by counterparty is low. </t>
  </si>
  <si>
    <t>(d)</t>
  </si>
  <si>
    <t>High-level description of the composition of the institution`s liquidity buffer.</t>
  </si>
  <si>
    <t xml:space="preserve">The liquidity buffer consisted largely of funds held with central banks and commercial banks and of high credit quality bonds. </t>
  </si>
  <si>
    <t>(e)</t>
  </si>
  <si>
    <t>Derivative exposures and potential collateral calls</t>
  </si>
  <si>
    <t>The Group does not use derivatives.</t>
  </si>
  <si>
    <t>(f)</t>
  </si>
  <si>
    <t>Currency mismatch in the LCR</t>
  </si>
  <si>
    <t>The level of the LCR is monitored in euros. Group didn’t have any other material currencies (liabilities equal to or greater than 5% of total liabilities) as at 30 June 2025.</t>
  </si>
  <si>
    <t>(g)</t>
  </si>
  <si>
    <t>Other items in the LCR calculation that are not captured in the LCR disclosure template but that the institution considers relevant for its liquidity profile</t>
  </si>
  <si>
    <t xml:space="preserve">Template EU LIQ2: Net Stable Funding Ratio </t>
  </si>
  <si>
    <t>In accordance with Article 451a(3) CRR</t>
  </si>
  <si>
    <t>ASF</t>
  </si>
  <si>
    <t>C 81.00</t>
  </si>
  <si>
    <t>(in currency amount)</t>
  </si>
  <si>
    <t>Unweighted value by residual maturity</t>
  </si>
  <si>
    <t>Weighted value</t>
  </si>
  <si>
    <t>Ref BCBS NSFR</t>
  </si>
  <si>
    <t>Ref CRR2</t>
  </si>
  <si>
    <t>No maturity[1]</t>
  </si>
  <si>
    <t>&lt; 6 months</t>
  </si>
  <si>
    <t>6 months to &lt; 1yr</t>
  </si>
  <si>
    <t>≥ 1yr</t>
  </si>
  <si>
    <t>451a 3b</t>
  </si>
  <si>
    <t>Available stable funding (ASF) Items</t>
  </si>
  <si>
    <t>See instructions</t>
  </si>
  <si>
    <t>Capital items and instruments</t>
  </si>
  <si>
    <t>21a,24d, 25a</t>
  </si>
  <si>
    <t>Own funds</t>
  </si>
  <si>
    <t>21b,24d,25a</t>
  </si>
  <si>
    <t>Other capital instruments</t>
  </si>
  <si>
    <t>Retail deposits</t>
  </si>
  <si>
    <t>21c,22</t>
  </si>
  <si>
    <t>21c,23</t>
  </si>
  <si>
    <t>Wholesale funding:</t>
  </si>
  <si>
    <t>21c,24b,25a</t>
  </si>
  <si>
    <t>Operational deposits</t>
  </si>
  <si>
    <t>21c,24acd,25a</t>
  </si>
  <si>
    <t>Other wholesale funding</t>
  </si>
  <si>
    <t>Interdependent liabilities</t>
  </si>
  <si>
    <t xml:space="preserve">Other liabilities: </t>
  </si>
  <si>
    <t>19,20,25c</t>
  </si>
  <si>
    <t xml:space="preserve">NSFR derivative liabilities </t>
  </si>
  <si>
    <t>25abd</t>
  </si>
  <si>
    <t>All other liabilities and capital instruments not included in the above categories</t>
  </si>
  <si>
    <t>Total available stable funding (ASF)</t>
  </si>
  <si>
    <t>RSF</t>
  </si>
  <si>
    <t>C 80.00</t>
  </si>
  <si>
    <t>451a 3c</t>
  </si>
  <si>
    <t>Required stable funding (RSF) Items</t>
  </si>
  <si>
    <t>36ab,37,39a,40ab,42a,43a</t>
  </si>
  <si>
    <t>Total high-quality liquid assets (HQLA)</t>
  </si>
  <si>
    <t>EU-15a</t>
  </si>
  <si>
    <t>Assets encumbered for a residual maturity of one year or more in a cover pool</t>
  </si>
  <si>
    <t>40d</t>
  </si>
  <si>
    <t>Deposits held at other financial institutions for operational purposes</t>
  </si>
  <si>
    <t>Performing loans and securities:</t>
  </si>
  <si>
    <t>38,40c,43c</t>
  </si>
  <si>
    <t>Performing securities financing transactions with financial customerscollateralised by Level 1 HQLA subject to 0% haircut</t>
  </si>
  <si>
    <t>39b,40c,43c</t>
  </si>
  <si>
    <t>Performing securities financing transactions with financial customer collateralised by other assets and loans and advances to financial institutions</t>
  </si>
  <si>
    <t>36c,40e,41b,42b,43a</t>
  </si>
  <si>
    <t>Performing loans to non- financial corporate clients, loans to retail and small business customers, and loans to sovereigns, and PSEs, of which:</t>
  </si>
  <si>
    <t>36c,40e,41b,43a</t>
  </si>
  <si>
    <t>With a risk weight of less than or equal to 35% under the Basel II Standardised Approach for credit risk</t>
  </si>
  <si>
    <t>40e,41a,42b,43a</t>
  </si>
  <si>
    <t xml:space="preserve">Performing residential mortgages, of which: </t>
  </si>
  <si>
    <t>40e,41a,43a</t>
  </si>
  <si>
    <t>40e,42c,43a</t>
  </si>
  <si>
    <t>Other loans and securities that are not in default and do not qualify as HQLA, including exchange-traded equities and trade finance on-balance sheet products</t>
  </si>
  <si>
    <t>Interdependent assets</t>
  </si>
  <si>
    <t xml:space="preserve">Other assets: </t>
  </si>
  <si>
    <t>42d</t>
  </si>
  <si>
    <t>Physical traded commodities</t>
  </si>
  <si>
    <t>42a </t>
  </si>
  <si>
    <t>Assets posted as initial margin for derivative contracts and contributions to default funds of CCPs</t>
  </si>
  <si>
    <t>34,35,43b</t>
  </si>
  <si>
    <r>
      <t>NSFR derivative assets</t>
    </r>
    <r>
      <rPr>
        <sz val="12"/>
        <rFont val="Arial"/>
        <family val="2"/>
      </rPr>
      <t> </t>
    </r>
  </si>
  <si>
    <t>19,43d</t>
  </si>
  <si>
    <t xml:space="preserve">NSFR derivative liabilities before deduction of variation margin posted </t>
  </si>
  <si>
    <t>36d,43c</t>
  </si>
  <si>
    <t>All other assets not included in the above categories</t>
  </si>
  <si>
    <t>46,47</t>
  </si>
  <si>
    <t>Off-balance sheet items</t>
  </si>
  <si>
    <t>Total RSF</t>
  </si>
  <si>
    <t>NSFR</t>
  </si>
  <si>
    <t>Art451a(3a), Art428b</t>
  </si>
  <si>
    <t>Net Stable Funding Ratio (%)</t>
  </si>
  <si>
    <t>Template EU LR1 - LRSum: Summary reconciliation of accounting assets and leverage ratio exposures</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</si>
  <si>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</si>
  <si>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</si>
  <si>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</si>
  <si>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</si>
  <si>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</si>
  <si>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</si>
  <si>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</si>
  <si>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</si>
  <si>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</si>
  <si>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</si>
  <si>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</si>
  <si>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</si>
  <si>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</si>
  <si>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and point (ca) of Article 429a(1) CRR)</t>
  </si>
  <si>
    <t>EU-11b</t>
  </si>
  <si>
    <t>(Adjustment for exposures excluded from the total exposure measure in accordance with point (j) of Article 429a(1) CRR)</t>
  </si>
  <si>
    <t>Other adjustments</t>
  </si>
  <si>
    <t>EU LR2 - LRCom: Leverage ratio common disclosure</t>
  </si>
  <si>
    <t>CRR leverage ratio exposures</t>
  </si>
  <si>
    <t>in million EUR</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</si>
  <si>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</si>
  <si>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</si>
  <si>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</si>
  <si>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</si>
  <si>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</si>
  <si>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</si>
  <si>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</si>
  <si>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Total on-balance sheet exposures (excluding derivatives and SFTs)</t>
  </si>
  <si>
    <t>Derivative exposures</t>
  </si>
  <si>
    <t>Replacement cost associated with SA-CCR derivatives transactions (ie net of eligible cash variation margin)</t>
  </si>
  <si>
    <t>EU-8a</t>
  </si>
  <si>
    <t>Derogation for derivatives: replacement costs contribution under the simplified standardised approach</t>
  </si>
  <si>
    <t>Add-on amounts for potential future exposure associated with SA-CCR derivatives transactions</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</si>
  <si>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</si>
  <si>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</si>
  <si>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</si>
  <si>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</si>
  <si>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</si>
  <si>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</si>
  <si>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</si>
  <si>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</si>
  <si>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</si>
  <si>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</si>
  <si>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</si>
  <si>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Total derivatives exposures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</si>
  <si>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</si>
  <si>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</si>
  <si>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</si>
  <si>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</si>
  <si>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</si>
  <si>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</si>
  <si>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</si>
  <si>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</si>
  <si>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</si>
  <si>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</si>
  <si>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Other off-balance sheet exposures</t>
  </si>
  <si>
    <t>Off-balance sheet exposures at gross notional amount</t>
  </si>
  <si>
    <t>(Adjustments for conversion to credit equivalent amounts)</t>
  </si>
  <si>
    <t>(General provisions deducted in determining Tier 1 capital and specific provisions associated associated with 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</si>
  <si>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</si>
  <si>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</si>
  <si>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</si>
  <si>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</si>
  <si>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</si>
  <si>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</si>
  <si>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</si>
  <si>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</si>
  <si>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</si>
  <si>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</si>
  <si>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</si>
  <si>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</si>
  <si>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(Excluded guaranteed parts of exposures arising from export credits)</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</si>
  <si>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</si>
  <si>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</si>
  <si>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</si>
  <si>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</si>
  <si>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</si>
  <si>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</si>
  <si>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</si>
  <si>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</si>
  <si>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</si>
  <si>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</si>
  <si>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</si>
  <si>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</si>
  <si>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</si>
  <si>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</si>
  <si>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</si>
  <si>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</si>
  <si>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</si>
  <si>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</si>
  <si>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Additional own funds requirements to address the risk of excessive leverage (%)</t>
  </si>
  <si>
    <t>EU-26b</t>
  </si>
  <si>
    <t>of which: to be made up of CET1 capital</t>
  </si>
  <si>
    <t>EU-27a</t>
  </si>
  <si>
    <t>Choice on transitional arrangements and relevant exposures</t>
  </si>
  <si>
    <t>EU-27b</t>
  </si>
  <si>
    <t>Choice on transitional arrangements for the definition of the capital measure</t>
  </si>
  <si>
    <t>Fully phased in</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</si>
  <si>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</si>
  <si>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</si>
  <si>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</si>
  <si>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</si>
  <si>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</si>
  <si>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</si>
  <si>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</si>
  <si>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</si>
  <si>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</si>
  <si>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</si>
  <si>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</si>
  <si>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</si>
  <si>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</si>
  <si>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</si>
  <si>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</si>
  <si>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</si>
  <si>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</si>
  <si>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Exposures treated as sovereigns</t>
  </si>
  <si>
    <t>EU-6</t>
  </si>
  <si>
    <r>
      <t xml:space="preserve">Exposures to regional governments, MDB, international organisations and PSE </t>
    </r>
    <r>
      <rPr>
        <b/>
        <sz val="12"/>
        <color rgb="FF000000"/>
        <rFont val="Arial"/>
        <family val="2"/>
      </rPr>
      <t xml:space="preserve">not </t>
    </r>
    <r>
      <rPr>
        <sz val="12"/>
        <color rgb="FF000000"/>
        <rFont val="Arial"/>
        <family val="2"/>
      </rPr>
      <t>treated as sovereigns</t>
    </r>
  </si>
  <si>
    <t>EU-7</t>
  </si>
  <si>
    <t>EU-8</t>
  </si>
  <si>
    <t>Secured by mortgages of immovable properties</t>
  </si>
  <si>
    <t>EU-9</t>
  </si>
  <si>
    <t>EU-10</t>
  </si>
  <si>
    <t>EU-11</t>
  </si>
  <si>
    <t>EU-12</t>
  </si>
  <si>
    <t>Other exposures (eg equity, securitisations, and other non-credit obligation assets)</t>
  </si>
  <si>
    <t>Supervisory shock scenarios</t>
  </si>
  <si>
    <t>Changes of the economic value of equity</t>
  </si>
  <si>
    <t>Changes of the net interest income</t>
  </si>
  <si>
    <t>Parallel up</t>
  </si>
  <si>
    <t xml:space="preserve">Parallel down </t>
  </si>
  <si>
    <t xml:space="preserve">Steepener </t>
  </si>
  <si>
    <t>Flattener</t>
  </si>
  <si>
    <t>Short rates up</t>
  </si>
  <si>
    <t>Short rates down</t>
  </si>
  <si>
    <t>Table 1 - Qualitative information on Environmental risk</t>
  </si>
  <si>
    <t>in accordance with Article 449a CRR</t>
  </si>
  <si>
    <t>Business strategy and processes</t>
  </si>
  <si>
    <t>Institution's business strategy to integrate environmental factors and risks, taking into account the impact of environmental factors and risks on institution's business environment, business model, strategy and financial planning</t>
  </si>
  <si>
    <t xml:space="preserve">Environmental risks are a part of the larger ESG risks category, which are integrated into the group's Operational Risk Management Framework to ensure sustainable and responsible operations. ESG risks are further considered in the processes of vendor selection, lending and business continuity planning. ESG risks are assessed in depth as part of the double materiality analysis which is the basis for CSRD compliance. The double materiality analysis is conducted following the requirements of EFRAG European Sustainability Reporting Standards </t>
  </si>
  <si>
    <t>Objectives, targets and limits to assess and address environmental risk in short-, medium-, and long-term, and performance assessment against these objectives, targets and limits, including forward-looking information in the design of business strategy and processes</t>
  </si>
  <si>
    <t xml:space="preserve">Environmental risks are addressed as a part of the EU ESRS double materiality analysis which takes into account short-, medium- and long term risks. As a result of the materiality assessment, significant physical and transition risks have been identified. When a risk is material, targets are set up to minimize impact. Stress tests are conducted for both transition and physical risks. Major risks along with goals and targets are reported in the Annual report, and consequently the Group's Sustainability Policy is amended as needed.  </t>
  </si>
  <si>
    <t>Current investment activities and (future) investment targets towards environmental objectives and EU Taxonomy-aligned activities</t>
  </si>
  <si>
    <t>The bank does not currently claim that its activities are associated with environmentally sustainable activities under the Taxonomy Regulation. 
The bank's goal is to support the efforts of climate mitigation as it has no investments nor plans on having any investments in fossil fuel production activities. In the case when green products are developed, the bank shall ensure that these are EU taxonomy aligned and are contributing substantially to climate change mitigation or adaptation, have clear environmental benefit and do no significant harm to any of the environmental objectives.</t>
  </si>
  <si>
    <t>Policies and procedures relating to direct and indirect engagement with new or existing counterparties on their strategies to mitigate and reduce environmental risks</t>
  </si>
  <si>
    <t>An ESG rating is developed for all customers when the principal sum of individual credit facility exceeds 0.5 MEUR and Customer group total exposure after the new credit exceeds 1.0 MEUR. ESG rating is integrated to pricing of corporate credits by risk margins added to (or deducted from) minimum interest margin</t>
  </si>
  <si>
    <t>Governance</t>
  </si>
  <si>
    <t>Responsibilities of the management body for setting the risk framework, supervising and managing the implementation of the objectives, strategy and policies in the context of environmental risk management covering relevant transmission channels</t>
  </si>
  <si>
    <t xml:space="preserve">The bank's sustainability policy is approved by the Supervisory Board of BigBank based on the proposal of the Management Board. The Management Board assigns a member of the Board as responsible for sustainable banking activities, and who also sets up and contributes to a sustainability working group. </t>
  </si>
  <si>
    <t>Management body's integration of short-, medium- and long-term effects of environmental factors and risks, organisational structure both within business lines and internal control functions</t>
  </si>
  <si>
    <t xml:space="preserve">Short- medium- and long term environmental risks (physical and transitional) are assessed as part of the  double materiality analysis, the results of which are presented to the Management Board annually. The Materiality Assessment provides ongoing input regarding which mitigation activities are needed over different time horizons and helps identify the necessary resources for effective risk management. The double materiality analysis is the basis for external reporting of material environmental risks. The analysis and the report is independently audited. </t>
  </si>
  <si>
    <t>Integration of measures to manage environmental factors and risks in internal governance arrangements, including the role of committees, the allocation of tasks and responsibilities, and the feedback loop from risk management to the management body covering relevant transmission channels</t>
  </si>
  <si>
    <t xml:space="preserve">ESG factors and -risks are the responsibility of the bank's Head of ESG, that reports to the member of the Management Board, that is responsible for sustainable banking activities. Additionally, a sustainability workgroup is set up in BigBank. The workgroup consists of at least 5 permanent members and discusses various sustainability related topics. </t>
  </si>
  <si>
    <t>(h)</t>
  </si>
  <si>
    <t>Lines of reporting and frequency of reporting relating to environmental risk</t>
  </si>
  <si>
    <t xml:space="preserve">Internal reporting of potentially material environmental risks are continuos between the Head of ESG and the member of the Management Board responsible for sustainable banking activities. Frequency of reporting to the Management Board is adjusted as needed when specific topics arise, such as the results of the materiality assessment, stress test, climate law reviews ect. Externally, environmental- social and governance risks are reported annually in the Annual Report. </t>
  </si>
  <si>
    <t>Alignment of the remuneration policy with institution's environmental risk-related objectives</t>
  </si>
  <si>
    <t xml:space="preserve">Remuneration policy provides a framework for fair and transparent remuneration within the Group. The remuneration policy includes control measures aimed at ensuring that the principle of gender neutrality is respected and that male and female employees are remunerated based on criteria related to the capabilities, competence, qualifications, experience and knowledge of the employee or material risk taker. Remuneration principles set clear guidelines for fair and transparent remuneration. Among other things, the remuneration principles define benefits provided by the bank that all employees are entitled to. </t>
  </si>
  <si>
    <t>Risk management</t>
  </si>
  <si>
    <t>(j)</t>
  </si>
  <si>
    <t>Integration of short-, medium- and long-term effects of environmental factors and risks in the risk framework</t>
  </si>
  <si>
    <t xml:space="preserve">In 2024, Bigbank conducted a materiality assessment, evaluating environmental risks across three time horizons: short-term (&lt;3 years), medium-term (3-10 years), and long-term (&gt;10 years). These time horizons are integrated into the risk management framework through various measures, including stress tests for both physical and transition risks. 
On a wider scale, ESG risks are integrated into the group's Operational Risk Policy,   the Risk and Capital Management Policy, Business Continuity Management, Risk- and Control Self-Assessment procedure, the Internal Capital and Liquidity Adequacy Assessment Process and the Credit Policy. Whether the environmental risk is material in the short- medium- or long term is analysed as part of the ESRS double materiality framework. </t>
  </si>
  <si>
    <t>(k)</t>
  </si>
  <si>
    <t>Definitions, methodologies and international standards on which the environmental risk management framework is based</t>
  </si>
  <si>
    <t>Physical environmental risks and stress tests are based on IPCC synthesis reports, the most recent stress test for climate-related risks in 2025-2026 is based on IPCC AR5 scenario RCP8.5. As part of next assessments, the environmental risks will be updated to reflect the most up to date information in IPCC AR6 synthesis report. 
Transition risks are assessed based on the United Nations Environment Programme Finance Initiative (UNEP FI) methodology, in which transition scenarios describe the evolving economic environment over time, across sectors and geographies, and the financial pressures on different sectors and companies. Transition risks are related to the costs of the low-carbon transition, which may affect companies’ revenues. The financial impact experienced by Bigbank is related to the loss of revenues and the three costs of the low-carbon transition: direct and indirect emissions costs, and the required low-carbon investments.</t>
  </si>
  <si>
    <t>(l)</t>
  </si>
  <si>
    <t>Processes to identify, measure and monitor activities and exposures (and collateral where applicable) sensitive to environmental risks, covering relevant transmission channels</t>
  </si>
  <si>
    <t>Stress tests are  performed for the financial impact of physical risks of climate change on real estate collateral and the financial impact of transition risks on different economic sectors of the loan portfolio. The most recent stress test on the realization of climate-related risks was conducted in 2025 and used the IPCC AR5 most pessimistic scenario RCP8.5 as the worst-case pathway. Transition risks are analyzed based on United Nations Environment Programme Finance Initiative methodology and scenarios. Based on the stress tests, climate-related risks do not have a strong impact on the Group.</t>
  </si>
  <si>
    <t>(m)</t>
  </si>
  <si>
    <t>Activities, commitments and exposures contributing to mitigate environmental risks</t>
  </si>
  <si>
    <t xml:space="preserve">Bigbank’s 2024 Annual Report includes a Sustainability Statement showing a commitment to following ESG principle beyond profit generation.
As part of the Credit Policy, the bank has set up the following commitments contributing towards mitigating environmental risks: 
- the bank shall avoid financing corporate customers involved in illegal logging; endangering well-being of endangered plants and animals; practicing ecologically unsustainable fishing methods
- the bank has not financed and will not finance activities related to fossil fuel production </t>
  </si>
  <si>
    <t>(n)</t>
  </si>
  <si>
    <t>Implementation of tools for identification, measurement and management of environmental risks</t>
  </si>
  <si>
    <t xml:space="preserve">Environmental risks were identified through the climate projections study as discussed in part (k), which was a part of a larger materiality analysis. The bank's vulnerability towards the identified risks were further assessed stress tests as discussed in part (l). </t>
  </si>
  <si>
    <t>(o)</t>
  </si>
  <si>
    <t>Results and outcome of the risk tools implemented and the estimated impact of environmental risk on capital and liquidity risk profile</t>
  </si>
  <si>
    <t xml:space="preserve">Internal Capital and Liquidity Adequacy Assessment Process (ICAAP/ILAAP) Procedure contains the assessment of vulnerabilities to ESG risk to be incorporated into credit risk stress test. The bank has been assessing climate risks effects on credit losses as part of the stress testing for many years.
The latest stress tests concluded, that the combined effect of physical and transition risks may manifest as a financial impact of up to 3.12 million euros in the period 2025–2026, which is below Bigbank's financially significant threshold, thus no additional capital was allocated.  </t>
  </si>
  <si>
    <t>(p)</t>
  </si>
  <si>
    <t>Data availability, quality and accuracy, and efforts to improve these aspects</t>
  </si>
  <si>
    <t xml:space="preserve">The IPCC climate projections contain the best available information about climate risks in the world. However, the scope of the projections are quite large and better data for local conditions is needed. As an example the Estonian Climate Change Adaptation Plan was adopted in 2017 and climate risks escalated since then, hence it can be assumed that local climate risks are not analysed properly and should be reviewed. </t>
  </si>
  <si>
    <t>(q)</t>
  </si>
  <si>
    <t>Description of limits to environmental risks (as drivers of prudential risks) that are set, and triggering escalation and exclusion in the case of breaching these limits</t>
  </si>
  <si>
    <t>The bank does not finance fossil fuel production enterprises, as the activity is significantly contributing to climate change</t>
  </si>
  <si>
    <t>(r)</t>
  </si>
  <si>
    <t>Description of the link (transmission channels) between environmental risks with credit risk, liquidity and funding risk, market risk, operational risk and reputational risk in the risk management framework</t>
  </si>
  <si>
    <t xml:space="preserve">ESG risks, which also include environmental risks, are integrated into the group's Operational Risk Policy, the Risk and Capital Management Policy, Business Continuity Management, Risk- and Control Self-Assessment procedure, the Internal Capital and Liquidity Adequacy Assessment Process and the Credit Policy. 
Environmental risks are assessed annually as part of the double materiality analysis. If an envrionmental risk becomes material by score, it is further assessed with internal experts in the sustainability working group. If the aspect is material and exceeds financial materiality threshold, aditional targets are set and the aspect is integrated into the Sustainability Policy and other relevant policies, and reported in the Annual Report. </t>
  </si>
  <si>
    <t>Table 2 - Qualitative information on Social risk</t>
  </si>
  <si>
    <t>Adjustment of the institution's business strategy to integrate social factors and risks taking into account the impact of social risk on the institution's business environment, business model, strategy and financial planning</t>
  </si>
  <si>
    <t>Social risks both in terms of exposure to own workforce, to customers and to community were assessed as part of the double materiality analysis. The double materiality analysis is based on the ESG questionnaire sent out to all employees annually. The questionnaire includes various social aspects, such as their opinions on work-life flexibility or satisfaction with the remuneration policy. The various social aspects are assessed and a list of material topics emerges.
In relation to the risk of insufficient consideration of employees' wishes and needs, the bank mitigates the risk through an annual employee feedback survey. From there, concerns are identified and an action plan is created, which in turn is reflected in the managers' annual objectives.</t>
  </si>
  <si>
    <t>Objectives, targets and limits to assess and address social risk in short-term, medium-term and long-term, and performance assessment against these objectives, targets and limits, including forward-looking information in the design of business strategy and processes</t>
  </si>
  <si>
    <t>ESG risks are assessed in depth as part of the double materiality analysis which is the basis for CSRD compliance. The double materiality analysis is conducted following the requirements of EFRAG European Sustainability Reporting Standards  
The double materiality analysis includes short- medium- and long term time horizons. For each material topic a KPI is set up which is monitored and annually reported in the Annual Report. It is also made sure that all the material topics are part of an internal policy in Bigbank. The double materiality analysis and resulting material topics are subject to independent audits.</t>
  </si>
  <si>
    <t>Policies and procedures relating to direct and indirect engagement with new or existing counterparties on their strategies to mitigate and reduce socially harmful activities</t>
  </si>
  <si>
    <t>The Bank has set up an exclusion that it shall not grant loans to customers who practice unethical business principles including but not limited to human or animal abuse, violation of human rights, discrimination or unauthorized use of child labor.</t>
  </si>
  <si>
    <t>Responsibilities of the management body for setting the risk framework, supervising and managing the implementation of the objectives, strategy and policies in the context of social risk management covering counterparties' approaches to:</t>
  </si>
  <si>
    <t xml:space="preserve">The bank's sustainability policy is approved by the Supervisory Board of BigBank based on the proposal of the Management Board. The Management Board assigns a member of the Board as responsible for sustainable banking activities, and who also sets up a sustainability working group.  
Social risks are part of the double materiality analysis, the results of which are presented to the Management Board at least annually, or more often if a significant risk arises. </t>
  </si>
  <si>
    <t>Activities towards the community and society</t>
  </si>
  <si>
    <t>Bigbank has established various support systems with the community; sponsorship activities in Estonia focus mainly on sports (supporting volleyball), youth (supporting street children) and large families. Bigbank has collaborated with the Estonian Association of Large Families since 2005, with the aim of offering families with four or more children the opportunity to spend a special and fun day together. In addition, each year we recognize an active large family that has been a good example to the community with the title of Large Family of the Year and a prize of 10,000 euros.</t>
  </si>
  <si>
    <t>(ii)</t>
  </si>
  <si>
    <t>Employee relationships and labour standards</t>
  </si>
  <si>
    <t>As at the end of 2024, the Bigbank Group employed 560 people, the vast majority of whom were full-time employees with permanent  contracts, who are in an employment relationship with Bigbank in accordance with national law. 
To promote employee health, Bigbank organizes health check-ups for employees in accordance with local requirements, and in Latvia, Lithuania and Finland, also offers health insurance for its employees. To ensure a safe working environment, Bigbank focuses on raising awareness of and improving employees’ physical and mental health, for example, by providing psychological support, vaccinations, sports benefits and participation in sports events. Bigbank has a remuneration policy that establishes a framework for fair and transparent compensation throughout the Group. From a data protection perspective, the use and monitoring of employee data at Bigbank are strictly regulated. Bigbank takes into account the feedback from its employees. Feedback gives a clear understanding of what and how needs to change in the bank’s employment relationships.
Bigbank has established group-wide policies that apply to all employees. All policies are supervisory board level documents. Based on these policies, various internal procedures have been developed, which fall under the management’s authority. This means that the implementation of the policies is the responsibility of the management. 
The most important policies and internal procedures  include, for example, the Code of Conduct and Prevention of Conflict of Interest Policy,
General Principles of Work Organization in Bigbank Group, Local Principles of Work Organization, the Remuneration Policy of Bigbank Group, and the Remuneration Principles in Bigbank.</t>
  </si>
  <si>
    <t>(iii)</t>
  </si>
  <si>
    <t>Customer protection and product responsibility</t>
  </si>
  <si>
    <t xml:space="preserve">Bigbank’s vision is to be the most recommended digital financial service provider in the countries where the bank operates. The Bigbank Sustainability Policy stipulates that it avoids greenwashing, adopting best practices in the field and connecting its sustainability initiatives with a scientific approach.
Bigbank Service Standard aims to guide the Group in delivering the experience worthy of recommendation by the bank’s customer. The standard applies to CRM, Marketing Area and Corporate Banking Area. The implementation of the standard is the responsibility of the local head of Customer Relationship Management, while the Group Head of Customer Experience monitors the implementation. The standard is accessible to all employees on Bigbank’s intranet. General Principles of Responsible Lending aim to state general diligence measures to be taken prior to granting of credit to the customers. The provisions established in the principles must be followed by all employees and are applied to all transactions including granting of credit, the postponement of a due date for charge, refinancing or any other similar financial accommodation. The Group Head of Credit Risk is responsible for implementing the principles. The principles are accessible to all employees on Bigbank’s intranet. 
Regarding data protection and privacy, the bank requires their employees to take annual data protection and cybersecurity quizzes, and tests the relevant ICT systems. Bigbank uses encryption for customer data where required and has established rules for handling data protection incidents. In the area of responsible lending, the bank applies the principles of responsible lending and conducts credit risk analyses </t>
  </si>
  <si>
    <t>(iv)</t>
  </si>
  <si>
    <t>Human rights</t>
  </si>
  <si>
    <t>Bigbank adheres to European and Estonian legislation regarding employee relationships, labour standards and human rights. Bigbank has taken the UN Guiding Principles on Business and Human Rights, the ILO Fundamental Principles and Declaration on Fundamental Rights at Work and the OECD Guidelines for Multinational Enterprises as models when designing its employee policies and procedures – respecting human rights is an integral part of Bigbank’s business operations. As an example, the Code of Conduct states that the bank has a zero tolerance policy towards discrimination and harassment based on nationality, citizenship, political views, gende etc.</t>
  </si>
  <si>
    <t>Integration of measures to manage social factors and risks in internal governance arrangements, including  the role of committees, the allocation of tasks and responsibilities, and the feedback loop from risk management to the management body</t>
  </si>
  <si>
    <t xml:space="preserve">Bigbank monitors and evaluates the effectiveness of its measures through community feedback, employee feedback and customer feedback. Employee metrics are reported quarterly as part of the operational risk overview or if an incident has occurred. An incident is escalated based on its risk level, the highest level risks are reported to Management Board and to the Supervisory Board. 
Social metrics are reviewed by the bank's supervisory board and management board.  Material topics are reported in the Annual Report, which is also independently audited. </t>
  </si>
  <si>
    <t>Lines of reporting and frequency of reporting relating to social risk</t>
  </si>
  <si>
    <t>Alignment of the remuneration policy in line with institution's social risk-related objectives</t>
  </si>
  <si>
    <t xml:space="preserve">Remuneration policy provides a framework for fair and transparent remuneration within the Group. The remuneration policy includes control measures aimed at ensuring that the principle of gender neutrality is respected and that male and female employees are remunerated based on criteria related to the capabilities, competence, qualifications and experience. Remuneration principles set clear guidelines for fair and transparent remuneration and defines benefits provided by the bank that all employees are entitled to. </t>
  </si>
  <si>
    <t>Definitions, methodologies and international standards on which the social risk management framework is based</t>
  </si>
  <si>
    <t xml:space="preserve">Communication with customers is based on the customer service standard, which sets a goal of  providing the bank's customer with an experience that is worthy of recommendation. Principles for Responsible Lending are set out in due diligence measures that must be implemented before granting credit to customers, such as collecting and verifying the data necessary to assess the customer's creditworthiness and giving pre-contractual advice. The provisions set out in the principles are binding on all employees and apply to all transactions. 
Bigbank has taken the UN Guiding Principles on Business and Human Rights, the ILO Fundamental Principles and Declaration on Fundamental Rights at Work and the OECD Guidelines for Multinational Enterprises as models when designing its employee policies and procedures – respecting human rights is an integral part of Bigbank’s business operations. </t>
  </si>
  <si>
    <t>Processes to identify, measure and monitor activities and exposures (and collateral wher applicable) sensitive to social risk, covering relevant transmission channels</t>
  </si>
  <si>
    <t xml:space="preserve">The bank collects data from employees and customers. Employee satisfaction survey and an ESG questionnaire is sent out to all employees annually.  Further stakeholder feedback is collected through customer feedback (regular customer satisfaction surveys to assess the quality of digital channels and services, collaboration with supervisory bodies to promote responsible lending, and dialogue with local regulators on sustainability issues). 
Based on this, social risks related to employees, community and customers are assessed as part of the double materiality analysis, from which material topics emerge and metrics are set to monitor performance. The results of these metrics are reported annually in the Annual Report. </t>
  </si>
  <si>
    <t>Activities, commitments and assets contributing to mitigate social risk</t>
  </si>
  <si>
    <t>Bigbank allocates resources each year to manage significant impacts. Among other things, the group's budget takes into account employee training costs, event organization costs, work environment safety costs, maintenance and development of necessary information and information security systems, and other similar costs.</t>
  </si>
  <si>
    <t>Implementation of tools for identification and management of social risk</t>
  </si>
  <si>
    <t>Social risks both in terms of exposure to own workforce and to customers are assessed as part of the double materiality analysis, which is developed in accordance with the requirements in the European Sustainability Reporting Standards</t>
  </si>
  <si>
    <t>Description of setting limits to social risk and cases to trigger escalation and exclusion in the case of breaching these limits</t>
  </si>
  <si>
    <t xml:space="preserve">The Bank has set out in its Credit Policy, that it shall not grant loans to Customers who practice unethical business principles including but not limited to human or animal abuse, violation of human rights, discrimination or unauthorized use of child labor. </t>
  </si>
  <si>
    <t xml:space="preserve">ESG risks, which include social risks, are integrated into the group's Operational Risk Policy, the Risk and Capital Management Policy, Business Continuity Management, Risk- and Control Self-Assessment procedure, the Internal Capital and Liquidity Adequacy Assessment Process and the Credit Policy. </t>
  </si>
  <si>
    <t>Table 3 - Qualitative information on Governance risk</t>
  </si>
  <si>
    <t>Institution's integration in their governance arrangements governance performance of the counterparty, including committees of the highest governance body, committees responsible for decision-making on economic, environmental, and social topics</t>
  </si>
  <si>
    <t xml:space="preserve">The responsibilities of the management board are regulated by the articles of association of Bigbank AS, the Estonian Commercial Code and the Estonian Credit Institutions Act. The management board makes day-to-day management decisions, taking into account the best interests of the bank and the shareholders, and ensures that the company develops in a sustainable manner and in accordance with the goals and strategy approved by the supervisory board. 
The general internal governance principles, including the description of the legal structure and the management and responsibility of the supervisory board, management board and cross-border services, are regulated by the Group Governance Policy and the Group Governance Procedure, as well as the Branches’ Management Procedure. 
All members of the management board are required to have an understanding of the Group’s governance framework and their respective roles and responsibilities therein, as well as the ability to contribute to the implementation of an appropriate corporate culture, values and conduct within both the management body and the bank.
ESG focus points are set up in the Group's Sustainability Policy. The bank's sustainability policy is approved by the Supervisory Board of BigBank based on the proposal of the Management Board.  ESG risks are integrated into the group's Operational Risk Policy, the Risk and Capital Management Policy, Business Continuity Management, Risk- and Control Self-Assessment procedure, the Internal Capital and Liquidity Adequacy Assessment Process and the Credit Policy. </t>
  </si>
  <si>
    <t>Institution's accounting of the counterparty's highest governance body’s role in non-financial reporting</t>
  </si>
  <si>
    <t>The bank establishes, develops, promotes and evaluates its corporate culture through policies and internal regulations, taking into account developments in external regulations and practices, as well as internal feedback and related incidents. The bank collects feedback to improve its internal regulations from both customers and employees. 
Bigbank has established clear guidelines for preventing and detecting conflicts of interest, including corruption and bribery, in its Code of Conduct and Prevention of Conflict of Interest Policy and the Procedure for Preventing of Conflict of Interest. Code of Conduct and Prevention of Conflict of Interest Policy and related management orders reflect the Group’s objectives of good governance and sustainable value creation for all the Group’s main stakeholders including customers, employees and shareholders. 
The purpose of the Code of Conduct is is to establish general principals on conduct, compliance and ethical governance within the Group. The supervisory board is responsible for implementing the Code of Conduct and Prevention of Conflict of Interest Policy. The policy, which is primarily intended to be implemented with the help of the bank’s employees, is accessible to all employees on Bigbank’s intranet. 
 In 2024, Bigbank AS also enacted Diversity Policy according to which the bank strives to promote diversity of the members of the Management- and Supervisory Board of Bigbank AS. Internal regulations are accessible to all employees on Bigbank’s intranet. Employees are also introduced to these internal regulations when starting their employment and are notified via email when a regulation is amended. Employees are required to undergo training on conflicts of interest upon starting their employment. For conflicts or concerns which are sensitive in nature and require anonymity, a whistleblower line is set up to allow for all grievancs to be handled and protection of the informating is assured.</t>
  </si>
  <si>
    <t>Institution's integration in governance arrangements of the governance performance of their counterparties including:</t>
  </si>
  <si>
    <t>Ethical considerations</t>
  </si>
  <si>
    <t>Strategy and risk management</t>
  </si>
  <si>
    <t>Inclusiveness</t>
  </si>
  <si>
    <t>Transparency</t>
  </si>
  <si>
    <t>(v)</t>
  </si>
  <si>
    <t>Management of conflict of interest</t>
  </si>
  <si>
    <t>(vi)</t>
  </si>
  <si>
    <t>Internal communication on critical concerns</t>
  </si>
  <si>
    <t>Institution's integration in risk management arrangements the governance performance of their counterparties considering:</t>
  </si>
  <si>
    <t>Sector/subsector</t>
  </si>
  <si>
    <t>Gross carrying amount (Mln EUR)</t>
  </si>
  <si>
    <t>Accumulated impairment, accumulated negative changes in fair value due to credit risk and provisions (Mln EUR)</t>
  </si>
  <si>
    <t>GHG financed emissions (scope 1, scope 2 and scope 3 emissions of the counterparty) (in tons of CO2 equivalent)</t>
  </si>
  <si>
    <t>GHG emissions (column i): gross carrying amount percentage of the portfolio derived from company-specific reporting</t>
  </si>
  <si>
    <t xml:space="preserve"> &lt;= 5 years</t>
  </si>
  <si>
    <t>&gt; 5 year &lt;= 10 years</t>
  </si>
  <si>
    <t>&gt; 10 year &lt;= 20 years</t>
  </si>
  <si>
    <t>&gt; 20 years</t>
  </si>
  <si>
    <t>Average weighted maturity</t>
  </si>
  <si>
    <t>Of which exposures towards companies excluded from EU Paris-aligned Benchmarks in accordance with points (d) to (g) of Article 12.1 and in accordance with Article 12.2 of Climate Benchmark Standards Regulation</t>
  </si>
  <si>
    <t>Of which environmentally sustainable (CCM)</t>
  </si>
  <si>
    <t>Of which stage 2 exposures</t>
  </si>
  <si>
    <t>Of which non-performing exposures</t>
  </si>
  <si>
    <t>Of which Stage 2 exposures</t>
  </si>
  <si>
    <t>Of which Scope 3 financed emissions</t>
  </si>
  <si>
    <t>Exposures towards sectors that highly contribute to climate change*</t>
  </si>
  <si>
    <t>A - Agriculture, forestry and fishing</t>
  </si>
  <si>
    <t>B - Mining and quarrying</t>
  </si>
  <si>
    <t xml:space="preserve">B.05 - Mining of coal and lignite </t>
  </si>
  <si>
    <t xml:space="preserve">B.06 - Extraction of crude petroleum and natural gas  </t>
  </si>
  <si>
    <t xml:space="preserve">B.07 - Mining of metal ores  </t>
  </si>
  <si>
    <t xml:space="preserve">B.08 - Other mining and quarrying </t>
  </si>
  <si>
    <t xml:space="preserve">B.09 - Mining support service activities </t>
  </si>
  <si>
    <t>C - Manufacturing</t>
  </si>
  <si>
    <t>C.10 - Manufacture of food products</t>
  </si>
  <si>
    <t>C.11 - Manufacture of beverages</t>
  </si>
  <si>
    <t>C.12 - Manufacture of tobacco products</t>
  </si>
  <si>
    <t>C.13 - Manufacture of textiles</t>
  </si>
  <si>
    <t>C.14 - Manufacture of wearing apparel</t>
  </si>
  <si>
    <t>C.15 - Manufacture of leather and related products</t>
  </si>
  <si>
    <t>C.16 - Manufacture of wood and of products of wood and cork, except furniture; manufacture of articles of straw and plaiting materials</t>
  </si>
  <si>
    <t xml:space="preserve">C.17 - Manufacture of pulp, paper and paperboard </t>
  </si>
  <si>
    <t>C.18 -  Printing and service activities related to printing</t>
  </si>
  <si>
    <t>C.19 -  Manufacture of coke oven products</t>
  </si>
  <si>
    <t xml:space="preserve">C.20 - Production of chemicals </t>
  </si>
  <si>
    <t>C.21 - Manufacture of pharmaceutical preparations</t>
  </si>
  <si>
    <t>C.22 - Manufacture of rubber products</t>
  </si>
  <si>
    <t>C.23 - Manufacture of other non-metallic mineral products</t>
  </si>
  <si>
    <t>C.24 - Manufacture of basic metals</t>
  </si>
  <si>
    <t>C.25 - Manufacture of fabricated metal products, except machinery and equipment</t>
  </si>
  <si>
    <t>C.26 - Manufacture of computer, electronic and optical products</t>
  </si>
  <si>
    <t>C.27 - Manufacture of electrical equipment</t>
  </si>
  <si>
    <t>C.28 - Manufacture of machinery and equipment n.e.c.</t>
  </si>
  <si>
    <t>C.29 - Manufacture of motor vehicles, trailers and semi-trailers</t>
  </si>
  <si>
    <t>C.30 - Manufacture of other transport equipment</t>
  </si>
  <si>
    <t>C.31 - Manufacture of furniture</t>
  </si>
  <si>
    <t>C.32 - Other manufacturing</t>
  </si>
  <si>
    <t>C.33 - Repair and installation of machinery and equipment</t>
  </si>
  <si>
    <t>D - Electricity, gas, steam and air conditioning supply</t>
  </si>
  <si>
    <t>D35.1 - Electric power generation, transmission and distribution</t>
  </si>
  <si>
    <t>D35.11 - Production of electricity</t>
  </si>
  <si>
    <t>D35.2 - Manufacture of gas; distribution of gaseous fuels through mains</t>
  </si>
  <si>
    <t>D35.3 - Steam and air conditioning supply</t>
  </si>
  <si>
    <t>E - Water supply; sewerage, waste management and remediation activities</t>
  </si>
  <si>
    <t>F - Construction</t>
  </si>
  <si>
    <t>F.41 - Construction of buildings</t>
  </si>
  <si>
    <t>F.42 - Civil engineering</t>
  </si>
  <si>
    <t>F.43 - Specialised construction activities</t>
  </si>
  <si>
    <t>G - Wholesale and retail trade; repair of motor vehicles and motorcycles</t>
  </si>
  <si>
    <t>H - Transportation and storage</t>
  </si>
  <si>
    <t>H.49 - Land transport and transport via pipelines</t>
  </si>
  <si>
    <t>H.50 - Water transport</t>
  </si>
  <si>
    <t>H.51 - Air transport</t>
  </si>
  <si>
    <t>H.52 - Warehousing and support activities for transportation</t>
  </si>
  <si>
    <t>H.53 - Postal and courier activities</t>
  </si>
  <si>
    <t>I - Accommodation and food service activities</t>
  </si>
  <si>
    <t>L - Real estate activities</t>
  </si>
  <si>
    <t>Exposures towards sectors other than those that highly contribute to climate change*</t>
  </si>
  <si>
    <t>K - Financial and insurance activities</t>
  </si>
  <si>
    <t>Exposures to other sectors (NACE codes J, M - U)</t>
  </si>
  <si>
    <t>* In accordance with the Commission delegated regulation EU) 2020/1818 supplementing regulation (EU) 2016/1011 as regards minimum standards for EU Climate Transition Benchmarks and EU Paris-aligned Benchmarks -Climate Benchmark Standards Regulation - Recital 6: Sectors listed in Sections A to H and Section L of Annex I to Regulation (EC) No 1893/2006</t>
  </si>
  <si>
    <t xml:space="preserve">The Bank is not estimating their counterparties' emissions in Scope 1, 2 and 3 at this time. The Bank is assessing methodologies for estimating financed emissions, including the use of proxy data aligned with industry standards such as PCAF. In line with  Implementing Regulation (EU) 2022/2453 and accompanying template instructions, relevant columns (i, j and k) are left blank at this stage.  
</t>
  </si>
  <si>
    <t>Counterparty sector</t>
  </si>
  <si>
    <t>Total gross carrying amount amount (in MEUR)</t>
  </si>
  <si>
    <t>Level of energy efficiency (EP score in kWh/m² of collateral)</t>
  </si>
  <si>
    <t>Level of energy efficiency (EPC label of collateral)</t>
  </si>
  <si>
    <t>Without EPC label of collateral</t>
  </si>
  <si>
    <t>0; &lt;= 100</t>
  </si>
  <si>
    <t>&gt; 100; &lt;= 200</t>
  </si>
  <si>
    <t>&gt; 200; &lt;= 300</t>
  </si>
  <si>
    <t>&gt; 300; &lt;= 400</t>
  </si>
  <si>
    <t>&gt; 400; &lt;= 500</t>
  </si>
  <si>
    <t>&gt; 500</t>
  </si>
  <si>
    <t>A</t>
  </si>
  <si>
    <t>B</t>
  </si>
  <si>
    <t>C</t>
  </si>
  <si>
    <t>D</t>
  </si>
  <si>
    <t>E</t>
  </si>
  <si>
    <t>F</t>
  </si>
  <si>
    <t>G</t>
  </si>
  <si>
    <t>Of which level of energy efficiency (EP score in kWh/m² of collateral) estimated</t>
  </si>
  <si>
    <t>Total EU area</t>
  </si>
  <si>
    <t>Of which Loans collateralised by commercial immovable property</t>
  </si>
  <si>
    <t>Of which Loans collateralised by residential immovable property</t>
  </si>
  <si>
    <t xml:space="preserve">Of which Collateral obtained by taking possession: residential and commercial immovable properties </t>
  </si>
  <si>
    <t>Of which Level of energy efficiency (EP score in kWh/m² of collateral) estimated</t>
  </si>
  <si>
    <t>Total non-EU area</t>
  </si>
  <si>
    <t xml:space="preserve">Bigbank is not estimating their counterparties' emissions at this time. The methodologies and standards for estimating financed emissions are currently being assessed. In line with  Implementing Regulation (EU) 2022/2453 and accompanying template instructions, relevant columns are left blank. </t>
  </si>
  <si>
    <t>Sector</t>
  </si>
  <si>
    <t>NACE Sectors (a minima)</t>
  </si>
  <si>
    <t>Portfolio gross carrying amount (Mn EUR)</t>
  </si>
  <si>
    <t>Alignment metric**</t>
  </si>
  <si>
    <t>Year of reference</t>
  </si>
  <si>
    <t>Distance to IEA NZE2050 in % ***</t>
  </si>
  <si>
    <t>Target (year of reference + 3 years)</t>
  </si>
  <si>
    <t>Power</t>
  </si>
  <si>
    <t>Please refer to the list below*</t>
  </si>
  <si>
    <t xml:space="preserve">Fossil fuel combustion </t>
  </si>
  <si>
    <t>Automotive</t>
  </si>
  <si>
    <t>Aviation</t>
  </si>
  <si>
    <t xml:space="preserve">Maritime transport </t>
  </si>
  <si>
    <t>Cement, clinker and lime production</t>
  </si>
  <si>
    <t xml:space="preserve">Iron and steel, coke, and metal ore production </t>
  </si>
  <si>
    <t>Chemicals</t>
  </si>
  <si>
    <t>… potential additions relavant to the business model of the institution</t>
  </si>
  <si>
    <t>*** PiT distance to 2030 NZE2050 scenario in %  (for each metric)</t>
  </si>
  <si>
    <t>* List of NACE sectors to be considered</t>
  </si>
  <si>
    <t>IEA sector</t>
  </si>
  <si>
    <t>Column b - NACE Sectors (a minima) - Sectors required</t>
  </si>
  <si>
    <t>**Examples of metrics - non-exhaustive list. Institutions shall apply metrics defined by the IEA scenario</t>
  </si>
  <si>
    <t>Sector in the tempalte</t>
  </si>
  <si>
    <t>sector</t>
  </si>
  <si>
    <t>code</t>
  </si>
  <si>
    <t>shipping</t>
  </si>
  <si>
    <t>Average tonnes of CO2 per passenger-km
Average gCO₂/MJ 
and
Average share of high carbon technologies (ICE).</t>
  </si>
  <si>
    <t>power</t>
  </si>
  <si>
    <t>Average tonnes of CO2 per MWh 
and 
Average share of high carbon technologies (oil, gas, coal).</t>
  </si>
  <si>
    <t>oil and gas</t>
  </si>
  <si>
    <t>Average tons pf CO2 per GJ.
and
Average share of high carbon technologies (ICE).</t>
  </si>
  <si>
    <t>steel</t>
  </si>
  <si>
    <t>Average tonnes of CO2 per tonne of output
and
Average share of high carbon technologies (ICE).</t>
  </si>
  <si>
    <t>coal</t>
  </si>
  <si>
    <t>cement</t>
  </si>
  <si>
    <t>aviation</t>
  </si>
  <si>
    <t>Average share of sustainable aviation fuels
and
Average tonnes of CO2 per passenger-km</t>
  </si>
  <si>
    <t>automotive</t>
  </si>
  <si>
    <t>Average tonnes of CO2 per passenger-km
and
Average share of high carbon technologies (ICE).</t>
  </si>
  <si>
    <t>Gross carrying amount (aggregate)</t>
  </si>
  <si>
    <t>Gross carrying amount towards the counterparties compared to total gross carrying amount (aggregate)*</t>
  </si>
  <si>
    <t>Weighted average maturity</t>
  </si>
  <si>
    <t>Number of top 20 polluting firms included</t>
  </si>
  <si>
    <t xml:space="preserve">*For counterparties among the top 20 carbon emitting companies in the world
</t>
  </si>
  <si>
    <t>Bigbank does not have any exposures towards the top 20 carbon-intensive firms in the world.</t>
  </si>
  <si>
    <t xml:space="preserve">o </t>
  </si>
  <si>
    <t>Variable: Geographical area subject to climate change physical risk - acute and chronic events</t>
  </si>
  <si>
    <t>of which exposures sensitive to impact from climate change physical events</t>
  </si>
  <si>
    <t>Breakdown by maturity bucket</t>
  </si>
  <si>
    <t>of which exposures sensitive to impact from chronic climate change events</t>
  </si>
  <si>
    <t>of which exposures sensitive to impact from acute climate change events</t>
  </si>
  <si>
    <t>of which exposures sensitive to impact both from chronic and acute climate change events</t>
  </si>
  <si>
    <t>of which Stage 2 exposures</t>
  </si>
  <si>
    <t>Loans collateralised by residential immovable property</t>
  </si>
  <si>
    <t>Loans collateralised by commercial immovable property</t>
  </si>
  <si>
    <t>Repossessed colalterals</t>
  </si>
  <si>
    <t>Other relevant sectors (breakdown below where relevant)</t>
  </si>
  <si>
    <t>KPI</t>
  </si>
  <si>
    <t>% coverage (over total assets)*</t>
  </si>
  <si>
    <t>Climate change mitigation</t>
  </si>
  <si>
    <t>Climate change adaptation</t>
  </si>
  <si>
    <t>Total (Climate change mitigation + Climate change adaptation)</t>
  </si>
  <si>
    <t>GAR stock</t>
  </si>
  <si>
    <t>GAR flow</t>
  </si>
  <si>
    <t>* % of assets covered by the KPI over banks´ total assets</t>
  </si>
  <si>
    <t>Template 7 - Mitigating actions: Assets for the calculation of GAR</t>
  </si>
  <si>
    <t>Million EUR</t>
  </si>
  <si>
    <t>Disclosure reference date T</t>
  </si>
  <si>
    <t xml:space="preserve">Total gross carrying amount </t>
  </si>
  <si>
    <t>Climate Change Mitigation (CCM)</t>
  </si>
  <si>
    <t>Climate Change Adaptation (CCA)</t>
  </si>
  <si>
    <t>TOTAL (CCM + CCA)</t>
  </si>
  <si>
    <t>Of which towards taxonomy relevant sectors (Taxonomy-eligible)</t>
  </si>
  <si>
    <t>Of which environmentally sustainable (Taxonomy-aligned)</t>
  </si>
  <si>
    <t>Of which specialised lending</t>
  </si>
  <si>
    <t>Of which transitional</t>
  </si>
  <si>
    <t>Of which enabling</t>
  </si>
  <si>
    <t>Of which adaptation</t>
  </si>
  <si>
    <t>Of which transitional/adaptation</t>
  </si>
  <si>
    <t>GAR - Covered assets in both numerator and denominator</t>
  </si>
  <si>
    <t>Loans and advances, debt securities and equity instruments not HfT eligible for GAR calculation</t>
  </si>
  <si>
    <t xml:space="preserve">Financial corporations </t>
  </si>
  <si>
    <t>Debt securities, including UoP</t>
  </si>
  <si>
    <t>Equity instruments</t>
  </si>
  <si>
    <t>of which investment firms</t>
  </si>
  <si>
    <t>of which  management companies</t>
  </si>
  <si>
    <t>of which insurance undertakings</t>
  </si>
  <si>
    <t>Non-financial corporations (subject to NFRD disclosure obligations)</t>
  </si>
  <si>
    <t>of which loans collateralised by residential immovable property</t>
  </si>
  <si>
    <t>of which building renovation loans</t>
  </si>
  <si>
    <t>of which motor vehicle loans</t>
  </si>
  <si>
    <t>Local governments financing</t>
  </si>
  <si>
    <t>Housing financing</t>
  </si>
  <si>
    <t>Other local governments financing</t>
  </si>
  <si>
    <t xml:space="preserve">Collateral obtained by taking possession: residential and commercial immovable properties </t>
  </si>
  <si>
    <t>TOTAL GAR ASSETS</t>
  </si>
  <si>
    <t xml:space="preserve">Assets excluded from the numerator for GAR calculation (covered in the denominator) </t>
  </si>
  <si>
    <t>EU Non-financial corporations (not subject to NFRD disclosure obligations)</t>
  </si>
  <si>
    <t>Non-EU Non-financial corporations (not subject to NFRD disclosure obligations)</t>
  </si>
  <si>
    <t>Derivatives</t>
  </si>
  <si>
    <t>On demand interbank loans</t>
  </si>
  <si>
    <t>Cash and cash-related assets</t>
  </si>
  <si>
    <t>Other assets (e.g. Goodwill, commodities etc.)</t>
  </si>
  <si>
    <t>TOTAL ASSETS IN THE DENOMINATOR (GAR)</t>
  </si>
  <si>
    <t xml:space="preserve">  </t>
  </si>
  <si>
    <r>
      <t>Other assets excluded from both the numerator and denominator for GAR</t>
    </r>
    <r>
      <rPr>
        <b/>
        <strike/>
        <sz val="12"/>
        <color rgb="FFFF0000"/>
        <rFont val="Arial"/>
        <family val="2"/>
      </rPr>
      <t xml:space="preserve"> </t>
    </r>
    <r>
      <rPr>
        <b/>
        <sz val="12"/>
        <color theme="1"/>
        <rFont val="Arial"/>
        <family val="2"/>
      </rPr>
      <t xml:space="preserve">calculation </t>
    </r>
  </si>
  <si>
    <t>Sovereigns</t>
  </si>
  <si>
    <t>Central banks exposure</t>
  </si>
  <si>
    <t>Trading book</t>
  </si>
  <si>
    <t>TOTAL ASSETS EXCLUDED FROM NUMERATOR AND DENOMINATOR</t>
  </si>
  <si>
    <t>TOTAL ASSETS</t>
  </si>
  <si>
    <t>Template 8 - GAR (%)</t>
  </si>
  <si>
    <t>ab</t>
  </si>
  <si>
    <t>ac</t>
  </si>
  <si>
    <t>ad</t>
  </si>
  <si>
    <t>ae</t>
  </si>
  <si>
    <t>af</t>
  </si>
  <si>
    <t>Disclosure reference date T: KPIs on stock</t>
  </si>
  <si>
    <t>Disclosure reference date T: KPIs on flows</t>
  </si>
  <si>
    <t>Proportion of eligible assets funding taxonomy relevant sectors</t>
  </si>
  <si>
    <t>Proportion of total assets covered</t>
  </si>
  <si>
    <t>Proportion of new eligible assets funding taxonomy relevant sectors</t>
  </si>
  <si>
    <t>Proportion of total new assets covered</t>
  </si>
  <si>
    <t>Of which environmentally sustainable</t>
  </si>
  <si>
    <t>%  (compared to total covered assets in the denominator)</t>
  </si>
  <si>
    <t>GAR</t>
  </si>
  <si>
    <t>Financial corporations</t>
  </si>
  <si>
    <t>of which management companies</t>
  </si>
  <si>
    <t>Non-financial corporations subject to NFRD disclosure obligations</t>
  </si>
  <si>
    <t>Local government financing</t>
  </si>
  <si>
    <t>Due to the uncertainties surrounding the implementation of ESG disclosures and the Omnibus proposal, Bigbank is not prioritizing the  disclosure of template 9 as advised by EBA in EBA/Op/2025/11 on August 5 2025.</t>
  </si>
  <si>
    <t>Template 9 - Mitigating actions: BTAR</t>
  </si>
  <si>
    <t>Template 9.1 - Mitigating actions: Assets for the calculation of BTAR</t>
  </si>
  <si>
    <t>Total GAR Assets</t>
  </si>
  <si>
    <r>
      <t xml:space="preserve">Assets excluded from the numerator for GAR calculation (covered in the denominator) </t>
    </r>
    <r>
      <rPr>
        <b/>
        <sz val="12"/>
        <rFont val="Arial"/>
        <family val="2"/>
      </rPr>
      <t>but included in the numerator and denominator of the BTAR</t>
    </r>
  </si>
  <si>
    <t>of which loans collateralised by commercial immovable property</t>
  </si>
  <si>
    <t>TOTAL BTAR ASSETS</t>
  </si>
  <si>
    <t>Assets excluded from the numerator of BTAR (covered in the denominator)</t>
  </si>
  <si>
    <t>TOTAL ASSETS IN THE DENOMINATOR</t>
  </si>
  <si>
    <t xml:space="preserve">Other assets excluded from both the numerator and denominator for BTAR calculation </t>
  </si>
  <si>
    <t>Template 9.2 - BTAR %</t>
  </si>
  <si>
    <t>BTAR</t>
  </si>
  <si>
    <t>EU Non-financial corporations not subject to NFRD disclosure obligations</t>
  </si>
  <si>
    <t>Non-EU country counterparties not subject to NFRD disclosure obligations</t>
  </si>
  <si>
    <t>Template 9.3 - Summary table - BTAR %</t>
  </si>
  <si>
    <t>Climate change mitigation (CCM)</t>
  </si>
  <si>
    <t>Climate change adaptation (CCA)</t>
  </si>
  <si>
    <t>Total (CCM + CCA)</t>
  </si>
  <si>
    <t>BTAR stock</t>
  </si>
  <si>
    <t>BTAR flow</t>
  </si>
  <si>
    <t>Due to the uncertainties surrounding the implementation of ESG disclosures and the Omnibus proposal, Bigbank is not prioritizing the  disclosure of  template 10 as advised by EBA in EBA/Op/2025/11 on August 5 2025.</t>
  </si>
  <si>
    <t>Template 10 - Other climate change mitigating actions that are not covered in the EU Taxonomy</t>
  </si>
  <si>
    <t>Type of financial instrument</t>
  </si>
  <si>
    <t>Type of counterparty</t>
  </si>
  <si>
    <t>Gross carrying amount (million EUR)</t>
  </si>
  <si>
    <t>Type of risk mitigated (Climate change transition risk)</t>
  </si>
  <si>
    <t>Type of risk mitigated (Climate change physical risk)</t>
  </si>
  <si>
    <t>Qualitative information on the nature of the mitigating actions</t>
  </si>
  <si>
    <t>Bonds (e.g. green, sustainable, sustainability-linked under standards other than the EU standards)</t>
  </si>
  <si>
    <t>Of which building renovation loans</t>
  </si>
  <si>
    <t>Other counterparties</t>
  </si>
  <si>
    <t>Loans (e.g. green, sustainable, sustainability-linked under standards other than the EU standards)</t>
  </si>
  <si>
    <t>Scope of consolidation: consolidated</t>
  </si>
  <si>
    <t xml:space="preserve">The last 12 months’ weighted average LCR stood at 294,4% at 30 June 2025 (30 June 2024: 431,7%). ). </t>
  </si>
  <si>
    <t>Template 6 - Summary of GAR KPIs</t>
  </si>
  <si>
    <t>Template 5 - Banking book - Climate change physical risk: Exposures subject to physical risk</t>
  </si>
  <si>
    <t>Template 4 - Banking book - Climate change transition risk: Exposures to top 20 carbon-intensive firms</t>
  </si>
  <si>
    <t>Template 3 - Banking book - Climate change transition risk: Alignment metrics</t>
  </si>
  <si>
    <t>Template 2 - Banking book - Climate change transition risk: Loans collateralised by immovable property - Energy efficiency of the collateral</t>
  </si>
  <si>
    <t>Template 1 - Banking book- Climate Change transition risk: Credit quality of exposures by sector, emissions and residual maturity</t>
  </si>
  <si>
    <t>Retail deposits and deposits from small business customers, of which: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</si>
</sst>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dd\.mm\.yyyy;@"/>
  </numFmts>
  <fonts count="44">
    <font>
      <sz val="11"/>
      <color theme="1"/>
      <name val="Calibri"/>
      <family val="2"/>
      <scheme val="minor"/>
    </font>
    <font>
      <sz val="10"/>
      <name val="Arial"/>
      <family val="2"/>
    </font>
    <font>
      <b/>
      <sz val="12"/>
      <name val="Arial"/>
      <family val="2"/>
    </font>
    <font>
      <b/>
      <sz val="10"/>
      <name val="Arial"/>
      <family val="2"/>
    </font>
    <font>
      <b/>
      <sz val="20"/>
      <name val="Arial"/>
      <family val="2"/>
    </font>
    <font>
      <sz val="11"/>
      <color theme="1"/>
      <name val="Calibri"/>
      <family val="2"/>
      <scheme val="minor"/>
    </font>
    <font>
      <u/>
      <sz val="11"/>
      <color theme="10"/>
      <name val="Calibri"/>
      <family val="2"/>
      <scheme val="minor"/>
    </font>
    <font>
      <sz val="11"/>
      <color theme="1"/>
      <name val="Calibri"/>
      <family val="2"/>
      <charset val="238"/>
      <scheme val="minor"/>
    </font>
    <font>
      <sz val="11"/>
      <color indexed="8"/>
      <name val="Calibri"/>
      <family val="2"/>
    </font>
    <font>
      <b/>
      <sz val="11"/>
      <color theme="9"/>
      <name val="Calibri"/>
      <family val="2"/>
      <scheme val="minor"/>
    </font>
    <font>
      <sz val="11"/>
      <color theme="1"/>
      <name val="Segoe UI"/>
      <family val="2"/>
    </font>
    <font>
      <sz val="11"/>
      <color theme="1"/>
      <name val="Gotham-Book"/>
    </font>
    <font>
      <b/>
      <sz val="11"/>
      <name val="Gotham-Book"/>
    </font>
    <font>
      <sz val="11"/>
      <color rgb="FF000000"/>
      <name val="Gotham-Book"/>
    </font>
    <font>
      <b/>
      <sz val="11"/>
      <color theme="1"/>
      <name val="Gotham-Book"/>
    </font>
    <font>
      <sz val="11"/>
      <name val="Gotham-Book"/>
    </font>
    <font>
      <sz val="12"/>
      <color theme="1"/>
      <name val="Arial"/>
      <family val="2"/>
    </font>
    <font>
      <u/>
      <sz val="12"/>
      <color theme="10"/>
      <name val="Arial"/>
      <family val="2"/>
    </font>
    <font>
      <sz val="12"/>
      <color rgb="FF000000"/>
      <name val="Arial"/>
      <family val="2"/>
    </font>
    <font>
      <b/>
      <i/>
      <sz val="12"/>
      <color theme="9"/>
      <name val="Arial"/>
      <family val="2"/>
    </font>
    <font>
      <sz val="12"/>
      <name val="Arial"/>
      <family val="2"/>
    </font>
    <font>
      <sz val="12"/>
      <color rgb="FFFF0000"/>
      <name val="Arial"/>
      <family val="2"/>
    </font>
    <font>
      <i/>
      <sz val="12"/>
      <name val="Arial"/>
      <family val="2"/>
    </font>
    <font>
      <b/>
      <i/>
      <sz val="12"/>
      <name val="Arial"/>
      <family val="2"/>
    </font>
    <font>
      <b/>
      <sz val="12"/>
      <color rgb="FF000000"/>
      <name val="Arial"/>
      <family val="2"/>
    </font>
    <font>
      <i/>
      <sz val="12"/>
      <color rgb="FF000000"/>
      <name val="Arial"/>
      <family val="2"/>
    </font>
    <font>
      <sz val="12"/>
      <color rgb="FF242424"/>
      <name val="Arial"/>
      <family val="2"/>
    </font>
    <font>
      <sz val="12"/>
      <color rgb="FF00B0F0"/>
      <name val="Arial"/>
      <family val="2"/>
    </font>
    <font>
      <b/>
      <sz val="12"/>
      <color theme="1"/>
      <name val="Arial"/>
      <family val="2"/>
    </font>
    <font>
      <i/>
      <sz val="12"/>
      <color rgb="FFAA322F"/>
      <name val="Arial"/>
      <family val="2"/>
    </font>
    <font>
      <b/>
      <sz val="12"/>
      <color rgb="FFAA322F"/>
      <name val="Arial"/>
      <family val="2"/>
    </font>
    <font>
      <strike/>
      <sz val="12"/>
      <name val="Arial"/>
      <family val="2"/>
    </font>
    <font>
      <strike/>
      <sz val="12"/>
      <color rgb="FFFF0000"/>
      <name val="Arial"/>
      <family val="2"/>
    </font>
    <font>
      <b/>
      <u/>
      <sz val="12"/>
      <name val="Arial"/>
      <family val="2"/>
    </font>
    <font>
      <b/>
      <strike/>
      <sz val="12"/>
      <color rgb="FFFF0000"/>
      <name val="Arial"/>
      <family val="2"/>
    </font>
    <font>
      <b/>
      <u/>
      <sz val="12"/>
      <color theme="1"/>
      <name val="Arial"/>
      <family val="2"/>
    </font>
    <font>
      <i/>
      <sz val="12"/>
      <color theme="1"/>
      <name val="Arial"/>
      <family val="2"/>
    </font>
    <font>
      <sz val="12"/>
      <color rgb="FF0070C0"/>
      <name val="Arial"/>
      <family val="2"/>
    </font>
    <font>
      <u/>
      <sz val="12"/>
      <name val="Arial"/>
      <family val="2"/>
    </font>
    <font>
      <i/>
      <strike/>
      <sz val="12"/>
      <name val="Arial"/>
      <family val="2"/>
    </font>
    <font>
      <b/>
      <i/>
      <sz val="12"/>
      <color rgb="FF000000"/>
      <name val="Arial"/>
      <family val="2"/>
    </font>
    <font>
      <b/>
      <sz val="12"/>
      <color rgb="FF2F5773"/>
      <name val="Arial"/>
      <family val="2"/>
    </font>
    <font>
      <b/>
      <sz val="9"/>
      <color rgb="FF000000"/>
      <name val="Tahoma"/>
      <family val="2"/>
    </font>
    <font>
      <sz val="9"/>
      <color rgb="FF000000"/>
      <name val="Tahoma"/>
      <family val="2"/>
    </font>
  </fonts>
  <fills count="2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A6A6A6"/>
        <bgColor indexed="64"/>
      </patternFill>
    </fill>
    <fill>
      <patternFill patternType="solid">
        <fgColor rgb="FFFFFFFF"/>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E7E6E6"/>
        <bgColor indexed="64"/>
      </patternFill>
    </fill>
    <fill>
      <patternFill patternType="solid">
        <fgColor theme="0"/>
        <bgColor indexed="64"/>
      </patternFill>
    </fill>
    <fill>
      <patternFill patternType="solid">
        <fgColor theme="2"/>
        <bgColor indexed="64"/>
      </patternFill>
    </fill>
    <fill>
      <patternFill patternType="solid">
        <fgColor theme="1" tint="0.499984740745262"/>
        <bgColor indexed="64"/>
      </patternFill>
    </fill>
    <fill>
      <patternFill patternType="solid">
        <fgColor rgb="FF80808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tint="-0.34998626667073579"/>
        <bgColor rgb="FF000000"/>
      </patternFill>
    </fill>
    <fill>
      <patternFill patternType="solid">
        <fgColor rgb="FFD9D9D9"/>
        <bgColor rgb="FF000000"/>
      </patternFill>
    </fill>
    <fill>
      <patternFill patternType="solid">
        <fgColor rgb="FFBFBFBF"/>
        <bgColor rgb="FF000000"/>
      </patternFill>
    </fill>
    <fill>
      <patternFill patternType="solid">
        <fgColor theme="0" tint="-0.14999847407452621"/>
        <bgColor rgb="FF000000"/>
      </patternFill>
    </fill>
    <fill>
      <patternFill patternType="solid">
        <fgColor theme="0"/>
        <bgColor rgb="FF000000"/>
      </patternFill>
    </fill>
  </fills>
  <borders count="7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diagonalUp="1" diagonalDown="1">
      <left style="medium">
        <color indexed="64"/>
      </left>
      <right/>
      <top style="medium">
        <color indexed="64"/>
      </top>
      <bottom style="medium">
        <color indexed="64"/>
      </bottom>
      <diagonal style="thin">
        <color indexed="64"/>
      </diagonal>
    </border>
    <border diagonalUp="1" diagonalDown="1">
      <left/>
      <right/>
      <top style="medium">
        <color indexed="64"/>
      </top>
      <bottom style="medium">
        <color indexed="64"/>
      </bottom>
      <diagonal style="thin">
        <color indexed="64"/>
      </diagonal>
    </border>
    <border diagonalUp="1" diagonalDown="1">
      <left/>
      <right style="medium">
        <color indexed="64"/>
      </right>
      <top style="medium">
        <color indexed="64"/>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diagonalUp="1" diagonalDown="1">
      <left style="medium">
        <color indexed="64"/>
      </left>
      <right/>
      <top style="medium">
        <color indexed="64"/>
      </top>
      <bottom/>
      <diagonal style="thin">
        <color indexed="64"/>
      </diagonal>
    </border>
    <border diagonalUp="1" diagonalDown="1">
      <left/>
      <right/>
      <top style="medium">
        <color indexed="64"/>
      </top>
      <bottom/>
      <diagonal style="thin">
        <color indexed="64"/>
      </diagonal>
    </border>
    <border diagonalUp="1" diagonalDown="1">
      <left/>
      <right style="medium">
        <color indexed="64"/>
      </right>
      <top style="medium">
        <color indexed="64"/>
      </top>
      <bottom/>
      <diagonal style="thin">
        <color indexed="64"/>
      </diagonal>
    </border>
    <border diagonalUp="1" diagonalDown="1">
      <left style="medium">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right/>
      <top/>
      <bottom style="medium">
        <color indexed="64"/>
      </bottom>
      <diagonal/>
    </border>
    <border>
      <left style="medium">
        <color rgb="FF000000"/>
      </left>
      <right style="medium">
        <color indexed="64"/>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rgb="FF000000"/>
      </right>
      <top style="medium">
        <color rgb="FF000000"/>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top/>
      <bottom style="medium">
        <color indexed="64"/>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right/>
      <top style="medium">
        <color rgb="FF000000"/>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thin">
        <color indexed="64"/>
      </top>
      <bottom style="medium">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diagonalUp="1" diagonalDown="1">
      <left style="medium">
        <color indexed="64"/>
      </left>
      <right/>
      <top style="thin">
        <color indexed="64"/>
      </top>
      <bottom style="medium">
        <color indexed="64"/>
      </bottom>
      <diagonal style="thin">
        <color indexed="64"/>
      </diagonal>
    </border>
    <border diagonalUp="1" diagonalDown="1">
      <left/>
      <right/>
      <top style="thin">
        <color indexed="64"/>
      </top>
      <bottom style="medium">
        <color indexed="64"/>
      </bottom>
      <diagonal style="thin">
        <color indexed="64"/>
      </diagonal>
    </border>
    <border diagonalUp="1" diagonalDown="1">
      <left/>
      <right style="medium">
        <color indexed="64"/>
      </right>
      <top style="thin">
        <color indexed="64"/>
      </top>
      <bottom style="medium">
        <color indexed="64"/>
      </bottom>
      <diagonal style="thin">
        <color indexed="64"/>
      </diagonal>
    </border>
  </borders>
  <cellStyleXfs count="17">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7" fillId="0" borderId="0"/>
    <xf numFmtId="9" fontId="5" fillId="0" borderId="0" applyFont="0" applyFill="0" applyBorder="0" applyAlignment="0" applyProtection="0"/>
    <xf numFmtId="0" fontId="1" fillId="0" borderId="0"/>
    <xf numFmtId="0" fontId="8" fillId="0" borderId="0"/>
    <xf numFmtId="0" fontId="10" fillId="0" borderId="0"/>
    <xf numFmtId="0" fontId="1" fillId="0" borderId="0"/>
  </cellStyleXfs>
  <cellXfs count="1002">
    <xf numFmtId="0" fontId="0" fillId="0" borderId="0" xfId="0"/>
    <xf numFmtId="0" fontId="11" fillId="0" borderId="0" xfId="0" applyFont="1"/>
    <xf numFmtId="0" fontId="13" fillId="0" borderId="0" xfId="0" applyFont="1"/>
    <xf numFmtId="0" fontId="14" fillId="0" borderId="0" xfId="0" applyFont="1"/>
    <xf numFmtId="0" fontId="15" fillId="0" borderId="0" xfId="0" applyFont="1"/>
    <xf numFmtId="0" fontId="11" fillId="12" borderId="0" xfId="0" applyFont="1" applyFill="1"/>
    <xf numFmtId="0" fontId="13" fillId="0" borderId="0" xfId="0" applyFont="1" applyAlignment="1">
      <alignment wrapText="1"/>
    </xf>
    <xf numFmtId="0" fontId="11" fillId="0" borderId="0" xfId="0" applyFont="1" applyAlignment="1">
      <alignment horizontal="center" vertical="center"/>
    </xf>
    <xf numFmtId="0" fontId="15" fillId="0" borderId="0" xfId="0" applyFont="1" applyAlignment="1">
      <alignment vertical="center"/>
    </xf>
    <xf numFmtId="0" fontId="12" fillId="0" borderId="0" xfId="0" applyFont="1" applyAlignment="1">
      <alignment vertical="center" wrapText="1"/>
    </xf>
    <xf numFmtId="0" fontId="15" fillId="0" borderId="0" xfId="0" applyFont="1" applyAlignment="1">
      <alignment vertical="center" wrapText="1"/>
    </xf>
    <xf numFmtId="0" fontId="13" fillId="18" borderId="0" xfId="0" applyFont="1" applyFill="1" applyAlignment="1">
      <alignment wrapText="1"/>
    </xf>
    <xf numFmtId="0" fontId="13" fillId="0" borderId="3" xfId="0" applyFont="1" applyBorder="1" applyAlignment="1">
      <alignment vertical="top" wrapText="1"/>
    </xf>
    <xf numFmtId="0" fontId="13" fillId="0" borderId="0" xfId="0" applyFont="1" applyAlignment="1">
      <alignment vertical="top" wrapText="1"/>
    </xf>
    <xf numFmtId="0" fontId="2" fillId="0" borderId="0" xfId="0" applyFont="1" applyAlignment="1">
      <alignment horizontal="left"/>
    </xf>
    <xf numFmtId="0" fontId="2" fillId="0" borderId="0" xfId="0" applyFont="1" applyAlignment="1">
      <alignment horizontal="center"/>
    </xf>
    <xf numFmtId="0" fontId="16" fillId="0" borderId="0" xfId="0" applyFont="1"/>
    <xf numFmtId="0" fontId="17" fillId="0" borderId="16" xfId="9" applyFont="1" applyBorder="1"/>
    <xf numFmtId="0" fontId="16" fillId="0" borderId="17" xfId="0" applyFont="1" applyBorder="1"/>
    <xf numFmtId="0" fontId="17" fillId="0" borderId="20" xfId="9" applyFont="1" applyBorder="1"/>
    <xf numFmtId="0" fontId="16" fillId="0" borderId="21" xfId="0" applyFont="1" applyBorder="1"/>
    <xf numFmtId="0" fontId="18" fillId="0" borderId="0" xfId="0" applyFont="1"/>
    <xf numFmtId="0" fontId="19" fillId="0" borderId="0" xfId="0" applyFont="1"/>
    <xf numFmtId="0" fontId="16" fillId="0" borderId="0" xfId="0" applyFont="1" applyAlignment="1">
      <alignment horizontal="left"/>
    </xf>
    <xf numFmtId="0" fontId="16" fillId="0" borderId="19" xfId="0" applyFont="1" applyBorder="1"/>
    <xf numFmtId="0" fontId="18" fillId="0" borderId="0" xfId="0" applyFont="1" applyAlignment="1">
      <alignment horizontal="left"/>
    </xf>
    <xf numFmtId="0" fontId="17" fillId="0" borderId="52" xfId="9" applyFont="1" applyBorder="1"/>
    <xf numFmtId="0" fontId="17" fillId="0" borderId="0" xfId="9" applyFont="1" applyBorder="1"/>
    <xf numFmtId="0" fontId="17" fillId="0" borderId="18" xfId="9" applyFont="1" applyBorder="1"/>
    <xf numFmtId="0" fontId="17" fillId="0" borderId="18" xfId="9" applyFont="1" applyFill="1" applyBorder="1"/>
    <xf numFmtId="0" fontId="17" fillId="0" borderId="20" xfId="9" applyFont="1" applyFill="1" applyBorder="1"/>
    <xf numFmtId="0" fontId="17" fillId="0" borderId="22" xfId="9" quotePrefix="1" applyFont="1" applyFill="1" applyBorder="1"/>
    <xf numFmtId="0" fontId="16" fillId="0" borderId="23" xfId="0" applyFont="1" applyBorder="1"/>
    <xf numFmtId="0" fontId="20" fillId="0" borderId="0" xfId="0" applyFont="1"/>
    <xf numFmtId="0" fontId="20" fillId="0" borderId="0" xfId="0" applyFont="1" applyAlignment="1">
      <alignment horizontal="left" vertical="top"/>
    </xf>
    <xf numFmtId="0" fontId="17" fillId="0" borderId="16" xfId="9" applyFont="1" applyBorder="1" applyAlignment="1">
      <alignment horizontal="left" vertical="top"/>
    </xf>
    <xf numFmtId="0" fontId="16" fillId="0" borderId="17" xfId="0" applyFont="1" applyBorder="1" applyAlignment="1">
      <alignment horizontal="left" vertical="top"/>
    </xf>
    <xf numFmtId="0" fontId="16" fillId="0" borderId="0" xfId="0" applyFont="1" applyAlignment="1">
      <alignment horizontal="left" vertical="top"/>
    </xf>
    <xf numFmtId="0" fontId="17" fillId="0" borderId="18" xfId="9" applyFont="1" applyBorder="1" applyAlignment="1">
      <alignment horizontal="left" vertical="top"/>
    </xf>
    <xf numFmtId="0" fontId="16" fillId="0" borderId="19" xfId="0" applyFont="1" applyBorder="1" applyAlignment="1">
      <alignment horizontal="left" vertical="top"/>
    </xf>
    <xf numFmtId="0" fontId="17" fillId="0" borderId="20" xfId="9" applyFont="1" applyBorder="1" applyAlignment="1">
      <alignment horizontal="left" vertical="top"/>
    </xf>
    <xf numFmtId="0" fontId="16" fillId="0" borderId="21" xfId="0" applyFont="1" applyBorder="1" applyAlignment="1">
      <alignment horizontal="left" vertical="top"/>
    </xf>
    <xf numFmtId="0" fontId="2" fillId="0" borderId="0" xfId="0" applyFont="1"/>
    <xf numFmtId="0" fontId="20" fillId="0" borderId="1" xfId="0" applyFont="1" applyBorder="1" applyAlignment="1">
      <alignment horizontal="center"/>
    </xf>
    <xf numFmtId="0" fontId="20" fillId="0" borderId="1" xfId="0" applyFont="1" applyBorder="1" applyAlignment="1">
      <alignment horizontal="center" vertical="center"/>
    </xf>
    <xf numFmtId="0" fontId="21" fillId="0" borderId="0" xfId="0" applyFont="1"/>
    <xf numFmtId="0" fontId="20"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6" xfId="0" applyFont="1" applyBorder="1" applyAlignment="1">
      <alignment horizontal="justify" vertical="center" wrapText="1"/>
    </xf>
    <xf numFmtId="164" fontId="20" fillId="0" borderId="6" xfId="0" applyNumberFormat="1" applyFont="1" applyBorder="1" applyAlignment="1">
      <alignment horizontal="right" vertical="center" wrapText="1"/>
    </xf>
    <xf numFmtId="0" fontId="20" fillId="0" borderId="1" xfId="0" applyFont="1" applyBorder="1" applyAlignment="1">
      <alignment horizontal="right" vertical="center"/>
    </xf>
    <xf numFmtId="0" fontId="20" fillId="0" borderId="1" xfId="0" applyFont="1" applyBorder="1" applyAlignment="1">
      <alignment horizontal="justify" vertical="center" wrapText="1"/>
    </xf>
    <xf numFmtId="0" fontId="22" fillId="0" borderId="1" xfId="0" applyFont="1" applyBorder="1" applyAlignment="1">
      <alignment horizontal="right" vertical="center" wrapText="1"/>
    </xf>
    <xf numFmtId="0" fontId="20" fillId="0" borderId="1" xfId="0" applyFont="1" applyBorder="1"/>
    <xf numFmtId="164" fontId="20" fillId="0" borderId="1" xfId="0" applyNumberFormat="1" applyFont="1" applyBorder="1" applyAlignment="1">
      <alignment horizontal="right" vertical="center" wrapText="1"/>
    </xf>
    <xf numFmtId="0" fontId="20" fillId="0" borderId="1" xfId="0" applyFont="1" applyBorder="1" applyAlignment="1">
      <alignment horizontal="right"/>
    </xf>
    <xf numFmtId="0" fontId="21" fillId="0" borderId="0" xfId="0" applyFont="1" applyAlignment="1">
      <alignment wrapText="1"/>
    </xf>
    <xf numFmtId="0" fontId="20" fillId="0" borderId="1" xfId="0" applyFont="1" applyBorder="1" applyAlignment="1">
      <alignment horizontal="right" vertical="center" wrapText="1"/>
    </xf>
    <xf numFmtId="0" fontId="22" fillId="0" borderId="1" xfId="0" applyFont="1" applyBorder="1" applyAlignment="1">
      <alignment horizontal="right" vertical="center"/>
    </xf>
    <xf numFmtId="0" fontId="20" fillId="0" borderId="1" xfId="0" applyFont="1" applyBorder="1" applyAlignment="1">
      <alignment horizontal="right" wrapText="1"/>
    </xf>
    <xf numFmtId="0" fontId="20" fillId="0" borderId="0" xfId="0" applyFont="1" applyAlignment="1">
      <alignment horizontal="left" vertical="center"/>
    </xf>
    <xf numFmtId="0" fontId="20" fillId="0" borderId="1" xfId="0" applyFont="1" applyBorder="1" applyAlignment="1">
      <alignment vertical="center" wrapText="1"/>
    </xf>
    <xf numFmtId="165" fontId="20" fillId="0" borderId="1" xfId="0" applyNumberFormat="1" applyFont="1" applyBorder="1" applyAlignment="1">
      <alignment horizontal="right" vertical="center" wrapText="1"/>
    </xf>
    <xf numFmtId="10" fontId="20" fillId="0" borderId="1" xfId="0" applyNumberFormat="1" applyFont="1" applyBorder="1" applyAlignment="1">
      <alignment horizontal="right" vertical="center" wrapText="1"/>
    </xf>
    <xf numFmtId="10" fontId="20" fillId="0" borderId="0" xfId="0" applyNumberFormat="1" applyFont="1"/>
    <xf numFmtId="0" fontId="20" fillId="0" borderId="1" xfId="0" applyFont="1" applyBorder="1" applyAlignment="1">
      <alignment horizontal="left" vertical="center" wrapText="1"/>
    </xf>
    <xf numFmtId="0" fontId="20" fillId="12" borderId="1" xfId="0" applyFont="1" applyFill="1" applyBorder="1" applyAlignment="1">
      <alignment horizontal="center" vertical="center" wrapText="1"/>
    </xf>
    <xf numFmtId="0" fontId="20" fillId="12" borderId="1" xfId="0" applyFont="1" applyFill="1" applyBorder="1" applyAlignment="1">
      <alignment horizontal="left" vertical="center" wrapText="1"/>
    </xf>
    <xf numFmtId="10" fontId="20" fillId="12" borderId="1" xfId="0" applyNumberFormat="1" applyFont="1" applyFill="1" applyBorder="1" applyAlignment="1">
      <alignment horizontal="right" vertical="center" wrapText="1"/>
    </xf>
    <xf numFmtId="0" fontId="2" fillId="0" borderId="1" xfId="0" applyFont="1" applyBorder="1" applyAlignment="1">
      <alignment horizontal="right"/>
    </xf>
    <xf numFmtId="0" fontId="16" fillId="12" borderId="0" xfId="0" applyFont="1" applyFill="1"/>
    <xf numFmtId="0" fontId="18" fillId="12" borderId="0" xfId="0" applyFont="1" applyFill="1" applyAlignment="1">
      <alignment vertical="center"/>
    </xf>
    <xf numFmtId="0" fontId="24" fillId="12" borderId="19" xfId="0" applyFont="1" applyFill="1" applyBorder="1" applyAlignment="1">
      <alignment vertical="center"/>
    </xf>
    <xf numFmtId="0" fontId="18" fillId="12" borderId="0" xfId="0" applyFont="1" applyFill="1" applyAlignment="1">
      <alignment vertical="center" wrapText="1"/>
    </xf>
    <xf numFmtId="0" fontId="18" fillId="12" borderId="1" xfId="0" applyFont="1" applyFill="1" applyBorder="1" applyAlignment="1">
      <alignment horizontal="center" vertical="center" wrapText="1"/>
    </xf>
    <xf numFmtId="0" fontId="24" fillId="12" borderId="0" xfId="0" applyFont="1" applyFill="1" applyAlignment="1">
      <alignment vertical="center" wrapText="1"/>
    </xf>
    <xf numFmtId="14" fontId="18" fillId="12" borderId="1" xfId="0" applyNumberFormat="1" applyFont="1" applyFill="1" applyBorder="1" applyAlignment="1">
      <alignment horizontal="center" vertical="center" wrapText="1"/>
    </xf>
    <xf numFmtId="0" fontId="16" fillId="12" borderId="1" xfId="0" applyFont="1" applyFill="1" applyBorder="1" applyAlignment="1">
      <alignment horizontal="center" vertical="center"/>
    </xf>
    <xf numFmtId="0" fontId="18" fillId="12" borderId="1" xfId="0" applyFont="1" applyFill="1" applyBorder="1" applyAlignment="1">
      <alignment vertical="center" wrapText="1"/>
    </xf>
    <xf numFmtId="165" fontId="18" fillId="12" borderId="1" xfId="0" applyNumberFormat="1" applyFont="1" applyFill="1" applyBorder="1" applyAlignment="1">
      <alignment vertical="center" wrapText="1"/>
    </xf>
    <xf numFmtId="0" fontId="18" fillId="12" borderId="1" xfId="0" applyFont="1" applyFill="1" applyBorder="1" applyAlignment="1">
      <alignment horizontal="right" vertical="center" wrapText="1"/>
    </xf>
    <xf numFmtId="0" fontId="24" fillId="12" borderId="1" xfId="0" applyFont="1" applyFill="1" applyBorder="1" applyAlignment="1">
      <alignment vertical="center" wrapText="1"/>
    </xf>
    <xf numFmtId="165" fontId="24" fillId="12" borderId="1" xfId="0" applyNumberFormat="1" applyFont="1" applyFill="1" applyBorder="1" applyAlignment="1">
      <alignment vertical="center" wrapText="1"/>
    </xf>
    <xf numFmtId="165" fontId="18" fillId="12" borderId="1" xfId="0" applyNumberFormat="1" applyFont="1" applyFill="1" applyBorder="1" applyAlignment="1">
      <alignment horizontal="right" vertical="center" wrapText="1"/>
    </xf>
    <xf numFmtId="0" fontId="24" fillId="12" borderId="2" xfId="0" applyFont="1" applyFill="1" applyBorder="1" applyAlignment="1">
      <alignment vertical="center"/>
    </xf>
    <xf numFmtId="0" fontId="24" fillId="12" borderId="9" xfId="0" applyFont="1" applyFill="1" applyBorder="1" applyAlignment="1">
      <alignment vertical="center"/>
    </xf>
    <xf numFmtId="0" fontId="24" fillId="12" borderId="1" xfId="0" applyFont="1" applyFill="1" applyBorder="1" applyAlignment="1">
      <alignment horizontal="right" vertical="center" wrapText="1"/>
    </xf>
    <xf numFmtId="164" fontId="16" fillId="12" borderId="0" xfId="0" applyNumberFormat="1" applyFont="1" applyFill="1"/>
    <xf numFmtId="0" fontId="25" fillId="12" borderId="1" xfId="0" applyFont="1" applyFill="1" applyBorder="1" applyAlignment="1">
      <alignment vertical="center" wrapText="1"/>
    </xf>
    <xf numFmtId="165" fontId="25" fillId="12" borderId="1" xfId="0" applyNumberFormat="1" applyFont="1" applyFill="1" applyBorder="1" applyAlignment="1">
      <alignment vertical="center" wrapText="1"/>
    </xf>
    <xf numFmtId="0" fontId="2" fillId="0" borderId="0" xfId="0" applyFont="1" applyAlignment="1">
      <alignment vertical="center"/>
    </xf>
    <xf numFmtId="0" fontId="20" fillId="0" borderId="0" xfId="0" applyFont="1" applyAlignment="1">
      <alignment vertical="center"/>
    </xf>
    <xf numFmtId="0" fontId="20" fillId="0" borderId="0" xfId="0" applyFont="1" applyAlignment="1">
      <alignment horizontal="center" vertical="center"/>
    </xf>
    <xf numFmtId="0" fontId="2" fillId="0" borderId="0" xfId="0" applyFont="1" applyAlignment="1">
      <alignment horizontal="left" vertical="center"/>
    </xf>
    <xf numFmtId="0" fontId="20" fillId="12" borderId="0" xfId="0" applyFont="1" applyFill="1" applyAlignment="1">
      <alignment horizontal="center" vertical="center"/>
    </xf>
    <xf numFmtId="0" fontId="20" fillId="12" borderId="0" xfId="0" applyFont="1" applyFill="1" applyAlignment="1">
      <alignment horizontal="left" vertical="center"/>
    </xf>
    <xf numFmtId="0" fontId="26" fillId="0" borderId="0" xfId="0" applyFont="1"/>
    <xf numFmtId="0" fontId="20" fillId="0" borderId="4" xfId="0" applyFont="1" applyBorder="1" applyAlignment="1">
      <alignment horizontal="center" vertical="center" wrapText="1"/>
    </xf>
    <xf numFmtId="165" fontId="20" fillId="0" borderId="4" xfId="0" applyNumberFormat="1" applyFont="1" applyBorder="1" applyAlignment="1">
      <alignment horizontal="right" vertical="center" wrapText="1"/>
    </xf>
    <xf numFmtId="164" fontId="20" fillId="0" borderId="9" xfId="0" applyNumberFormat="1" applyFont="1" applyBorder="1" applyAlignment="1">
      <alignment horizontal="right" vertical="center" wrapText="1"/>
    </xf>
    <xf numFmtId="0" fontId="20" fillId="0" borderId="1" xfId="0" applyFont="1" applyBorder="1" applyAlignment="1">
      <alignment horizontal="center" vertical="center" wrapText="1" indent="1"/>
    </xf>
    <xf numFmtId="0" fontId="18" fillId="0" borderId="6" xfId="0" applyFont="1" applyBorder="1" applyAlignment="1">
      <alignment horizontal="right" vertical="center" wrapText="1"/>
    </xf>
    <xf numFmtId="0" fontId="18" fillId="0" borderId="4" xfId="0" applyFont="1" applyBorder="1" applyAlignment="1">
      <alignment horizontal="right" vertical="center" wrapText="1"/>
    </xf>
    <xf numFmtId="164" fontId="20" fillId="0" borderId="4" xfId="0" applyNumberFormat="1" applyFont="1" applyBorder="1" applyAlignment="1">
      <alignment horizontal="right" vertical="center" wrapText="1"/>
    </xf>
    <xf numFmtId="0" fontId="20" fillId="0" borderId="0" xfId="0" applyFont="1" applyAlignment="1">
      <alignment horizontal="left" vertical="center" wrapText="1"/>
    </xf>
    <xf numFmtId="0" fontId="20" fillId="0" borderId="6" xfId="0" applyFont="1" applyBorder="1" applyAlignment="1">
      <alignment horizontal="right" vertical="center" wrapText="1"/>
    </xf>
    <xf numFmtId="0" fontId="20" fillId="0" borderId="4" xfId="0" applyFont="1" applyBorder="1" applyAlignment="1">
      <alignment horizontal="right" vertical="center" wrapText="1"/>
    </xf>
    <xf numFmtId="0" fontId="20" fillId="12" borderId="6" xfId="0" applyFont="1" applyFill="1" applyBorder="1" applyAlignment="1">
      <alignment horizontal="right" vertical="center" wrapText="1"/>
    </xf>
    <xf numFmtId="0" fontId="18" fillId="0" borderId="1" xfId="0" applyFont="1" applyBorder="1" applyAlignment="1">
      <alignment horizontal="right" vertical="center" wrapText="1"/>
    </xf>
    <xf numFmtId="0" fontId="18" fillId="0" borderId="9" xfId="0" applyFont="1" applyBorder="1" applyAlignment="1">
      <alignment horizontal="right" vertical="center" wrapText="1"/>
    </xf>
    <xf numFmtId="0" fontId="20" fillId="0" borderId="9" xfId="0" applyFont="1" applyBorder="1" applyAlignment="1">
      <alignment horizontal="right" vertical="center" wrapText="1"/>
    </xf>
    <xf numFmtId="0" fontId="20" fillId="9" borderId="1" xfId="0" applyFont="1" applyFill="1" applyBorder="1" applyAlignment="1">
      <alignment horizontal="center" vertical="center" wrapText="1"/>
    </xf>
    <xf numFmtId="0" fontId="20" fillId="9" borderId="1" xfId="0" applyFont="1" applyFill="1" applyBorder="1" applyAlignment="1">
      <alignment horizontal="right" vertical="center" wrapText="1"/>
    </xf>
    <xf numFmtId="0" fontId="22" fillId="0" borderId="6" xfId="0" applyFont="1" applyBorder="1" applyAlignment="1">
      <alignment horizontal="right" vertical="center" wrapText="1"/>
    </xf>
    <xf numFmtId="0" fontId="22" fillId="0" borderId="4" xfId="0" applyFont="1" applyBorder="1" applyAlignment="1">
      <alignment horizontal="right" vertical="center" wrapText="1"/>
    </xf>
    <xf numFmtId="0" fontId="22" fillId="0" borderId="4" xfId="0" quotePrefix="1" applyFont="1" applyBorder="1" applyAlignment="1">
      <alignment horizontal="right" vertical="center" wrapText="1"/>
    </xf>
    <xf numFmtId="0" fontId="18" fillId="0" borderId="4" xfId="0" applyFont="1" applyBorder="1" applyAlignment="1">
      <alignment horizontal="center" vertical="center" wrapText="1"/>
    </xf>
    <xf numFmtId="0" fontId="21" fillId="0" borderId="0" xfId="0" applyFont="1" applyAlignment="1">
      <alignment horizontal="center" vertical="center"/>
    </xf>
    <xf numFmtId="0" fontId="18" fillId="0" borderId="6" xfId="0" applyFont="1" applyBorder="1" applyAlignment="1">
      <alignment horizontal="center" vertical="center" wrapText="1"/>
    </xf>
    <xf numFmtId="0" fontId="16" fillId="0" borderId="9" xfId="0" applyFont="1" applyBorder="1" applyAlignment="1">
      <alignment horizontal="right" vertical="center" wrapText="1"/>
    </xf>
    <xf numFmtId="0" fontId="20" fillId="0" borderId="2" xfId="0" applyFont="1" applyBorder="1" applyAlignment="1">
      <alignment horizontal="center" vertical="center" wrapText="1"/>
    </xf>
    <xf numFmtId="0" fontId="20" fillId="0" borderId="58" xfId="0" quotePrefix="1" applyFont="1" applyBorder="1" applyAlignment="1">
      <alignment horizontal="right" vertical="center"/>
    </xf>
    <xf numFmtId="0" fontId="20" fillId="0" borderId="59" xfId="0" quotePrefix="1" applyFont="1" applyBorder="1" applyAlignment="1">
      <alignment horizontal="right" vertical="center" wrapText="1"/>
    </xf>
    <xf numFmtId="0" fontId="20" fillId="0" borderId="59" xfId="0" applyFont="1" applyBorder="1" applyAlignment="1">
      <alignment horizontal="right" vertical="center" wrapText="1"/>
    </xf>
    <xf numFmtId="0" fontId="18" fillId="0" borderId="9" xfId="0" applyFont="1" applyBorder="1" applyAlignment="1">
      <alignment horizontal="center" vertical="center" wrapText="1"/>
    </xf>
    <xf numFmtId="0" fontId="20" fillId="9" borderId="9" xfId="0" applyFont="1" applyFill="1" applyBorder="1" applyAlignment="1">
      <alignment horizontal="right" vertical="center" wrapText="1"/>
    </xf>
    <xf numFmtId="0" fontId="27" fillId="0" borderId="0" xfId="0" applyFont="1" applyAlignment="1">
      <alignment horizontal="left" vertical="center"/>
    </xf>
    <xf numFmtId="0" fontId="2" fillId="0" borderId="1" xfId="0" applyFont="1" applyBorder="1" applyAlignment="1">
      <alignment horizontal="center" vertical="center" wrapText="1"/>
    </xf>
    <xf numFmtId="0" fontId="18" fillId="0" borderId="0" xfId="0" applyFont="1" applyAlignment="1">
      <alignment horizontal="left" vertical="center" wrapText="1"/>
    </xf>
    <xf numFmtId="0" fontId="28" fillId="0" borderId="0" xfId="0" applyFont="1" applyAlignment="1">
      <alignment horizontal="left" vertical="center"/>
    </xf>
    <xf numFmtId="0" fontId="16" fillId="0" borderId="0" xfId="0" applyFont="1" applyAlignment="1">
      <alignment horizontal="center" vertical="center"/>
    </xf>
    <xf numFmtId="0" fontId="29" fillId="0" borderId="0" xfId="0" applyFont="1" applyAlignment="1">
      <alignment horizontal="center" vertical="center" wrapText="1"/>
    </xf>
    <xf numFmtId="0" fontId="30" fillId="0" borderId="5" xfId="0" applyFont="1" applyBorder="1" applyAlignment="1">
      <alignment horizontal="center" vertical="center" wrapText="1"/>
    </xf>
    <xf numFmtId="0" fontId="16" fillId="0" borderId="1"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4"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28" fillId="16"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24" fillId="16" borderId="1" xfId="0" applyFont="1" applyFill="1" applyBorder="1" applyAlignment="1">
      <alignment horizontal="center" vertical="center" wrapText="1"/>
    </xf>
    <xf numFmtId="165" fontId="20" fillId="0" borderId="9" xfId="0" applyNumberFormat="1" applyFont="1" applyBorder="1" applyAlignment="1">
      <alignment horizontal="right" vertical="center" wrapText="1"/>
    </xf>
    <xf numFmtId="0" fontId="18" fillId="0" borderId="2" xfId="0" applyFont="1" applyBorder="1" applyAlignment="1">
      <alignment horizontal="center" vertical="center" wrapText="1"/>
    </xf>
    <xf numFmtId="10" fontId="20" fillId="0" borderId="9" xfId="0" applyNumberFormat="1" applyFont="1" applyBorder="1" applyAlignment="1">
      <alignment horizontal="right" vertical="center" wrapText="1"/>
    </xf>
    <xf numFmtId="0" fontId="18" fillId="9" borderId="1" xfId="0" applyFont="1" applyFill="1" applyBorder="1" applyAlignment="1">
      <alignment horizontal="center" vertical="center" wrapText="1"/>
    </xf>
    <xf numFmtId="0" fontId="18" fillId="9" borderId="2" xfId="0" applyFont="1" applyFill="1" applyBorder="1" applyAlignment="1">
      <alignment horizontal="center" vertical="center" wrapText="1"/>
    </xf>
    <xf numFmtId="0" fontId="16" fillId="0" borderId="0" xfId="0" applyFont="1" applyAlignment="1">
      <alignment horizontal="center" vertical="center" wrapText="1"/>
    </xf>
    <xf numFmtId="10" fontId="20" fillId="0" borderId="1" xfId="0" applyNumberFormat="1" applyFont="1" applyBorder="1" applyAlignment="1">
      <alignment horizontal="right" vertical="center"/>
    </xf>
    <xf numFmtId="10" fontId="20" fillId="0" borderId="6" xfId="0" applyNumberFormat="1" applyFont="1" applyBorder="1" applyAlignment="1">
      <alignment horizontal="right" vertical="center" wrapText="1"/>
    </xf>
    <xf numFmtId="10" fontId="20" fillId="0" borderId="4" xfId="0" applyNumberFormat="1" applyFont="1" applyBorder="1" applyAlignment="1">
      <alignment horizontal="right" vertical="center" wrapText="1"/>
    </xf>
    <xf numFmtId="0" fontId="18" fillId="0" borderId="10" xfId="0" applyFont="1" applyBorder="1" applyAlignment="1">
      <alignment horizontal="center" vertical="center" wrapText="1"/>
    </xf>
    <xf numFmtId="0" fontId="18" fillId="0" borderId="7" xfId="0" applyFont="1" applyBorder="1" applyAlignment="1">
      <alignment horizontal="center" vertical="center" wrapText="1"/>
    </xf>
    <xf numFmtId="0" fontId="24" fillId="16" borderId="6" xfId="0" applyFont="1" applyFill="1" applyBorder="1" applyAlignment="1">
      <alignment horizontal="center" vertical="center" wrapText="1"/>
    </xf>
    <xf numFmtId="9" fontId="20" fillId="0" borderId="9" xfId="0" applyNumberFormat="1" applyFont="1" applyBorder="1" applyAlignment="1">
      <alignment horizontal="right" vertical="center" wrapText="1"/>
    </xf>
    <xf numFmtId="0" fontId="16" fillId="0" borderId="1" xfId="0" applyFont="1" applyBorder="1" applyAlignment="1">
      <alignment horizontal="center" vertical="center"/>
    </xf>
    <xf numFmtId="0" fontId="20" fillId="0" borderId="0" xfId="0" applyFont="1" applyAlignment="1">
      <alignment horizontal="right"/>
    </xf>
    <xf numFmtId="0" fontId="20" fillId="6" borderId="1"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6" borderId="6" xfId="0" applyFont="1" applyFill="1" applyBorder="1" applyAlignment="1">
      <alignment horizontal="center" vertical="center" wrapText="1"/>
    </xf>
    <xf numFmtId="0" fontId="20" fillId="0" borderId="1" xfId="0" quotePrefix="1" applyFont="1" applyBorder="1" applyAlignment="1">
      <alignment horizontal="center"/>
    </xf>
    <xf numFmtId="0" fontId="20" fillId="10" borderId="1" xfId="3" applyFont="1" applyFill="1" applyBorder="1" applyAlignment="1">
      <alignment horizontal="left" vertical="center" wrapText="1" indent="1"/>
    </xf>
    <xf numFmtId="3" fontId="20" fillId="10" borderId="1" xfId="7" applyFont="1" applyFill="1">
      <alignment horizontal="right" vertical="center"/>
      <protection locked="0"/>
    </xf>
    <xf numFmtId="0" fontId="20" fillId="10" borderId="1" xfId="0" applyFont="1" applyFill="1" applyBorder="1" applyAlignment="1">
      <alignment horizontal="right"/>
    </xf>
    <xf numFmtId="0" fontId="20" fillId="0" borderId="1" xfId="3" applyFont="1" applyBorder="1" applyAlignment="1">
      <alignment horizontal="left" vertical="center" wrapText="1" indent="3"/>
    </xf>
    <xf numFmtId="10" fontId="20" fillId="0" borderId="1" xfId="7" applyNumberFormat="1" applyFont="1" applyFill="1" applyAlignment="1">
      <alignment horizontal="right" vertical="center" wrapText="1"/>
      <protection locked="0"/>
    </xf>
    <xf numFmtId="0" fontId="20" fillId="0" borderId="1" xfId="0" quotePrefix="1" applyFont="1" applyBorder="1" applyAlignment="1">
      <alignment horizontal="center" vertical="center"/>
    </xf>
    <xf numFmtId="3" fontId="31" fillId="7" borderId="1" xfId="7" applyFont="1" applyFill="1">
      <alignment horizontal="right" vertical="center"/>
      <protection locked="0"/>
    </xf>
    <xf numFmtId="0" fontId="28" fillId="0" borderId="0" xfId="0" applyFont="1"/>
    <xf numFmtId="0" fontId="16" fillId="6" borderId="1" xfId="0" applyFont="1" applyFill="1" applyBorder="1" applyAlignment="1">
      <alignment horizontal="center" vertical="center" wrapText="1"/>
    </xf>
    <xf numFmtId="0" fontId="16" fillId="0" borderId="1" xfId="0" quotePrefix="1" applyFont="1" applyBorder="1" applyAlignment="1">
      <alignment horizontal="center" vertical="center"/>
    </xf>
    <xf numFmtId="0" fontId="20" fillId="0" borderId="1" xfId="3" applyFont="1" applyBorder="1" applyAlignment="1">
      <alignment horizontal="left" vertical="center" wrapText="1" indent="1"/>
    </xf>
    <xf numFmtId="165" fontId="20" fillId="0" borderId="1" xfId="7" applyNumberFormat="1" applyFont="1" applyFill="1">
      <alignment horizontal="right" vertical="center"/>
      <protection locked="0"/>
    </xf>
    <xf numFmtId="0" fontId="16" fillId="0" borderId="1" xfId="0" applyFont="1" applyBorder="1" applyAlignment="1">
      <alignment vertical="center" wrapText="1"/>
    </xf>
    <xf numFmtId="0" fontId="16" fillId="0" borderId="0" xfId="0" applyFont="1" applyAlignment="1">
      <alignment vertical="center" wrapText="1"/>
    </xf>
    <xf numFmtId="0" fontId="28" fillId="0" borderId="1" xfId="0" applyFont="1" applyBorder="1" applyAlignment="1">
      <alignment vertical="center" wrapText="1"/>
    </xf>
    <xf numFmtId="0" fontId="16" fillId="0" borderId="0" xfId="0" applyFont="1" applyAlignment="1">
      <alignment vertical="center"/>
    </xf>
    <xf numFmtId="0" fontId="16" fillId="6" borderId="1" xfId="0" applyFont="1" applyFill="1" applyBorder="1" applyAlignment="1">
      <alignment vertical="center" wrapText="1"/>
    </xf>
    <xf numFmtId="0" fontId="28" fillId="0" borderId="0" xfId="0" applyFont="1" applyAlignment="1">
      <alignment horizontal="center" vertical="center" wrapText="1"/>
    </xf>
    <xf numFmtId="0" fontId="20" fillId="0" borderId="0" xfId="0" applyFont="1" applyAlignment="1">
      <alignment vertical="center" wrapText="1"/>
    </xf>
    <xf numFmtId="0" fontId="20" fillId="12" borderId="0" xfId="0" applyFont="1" applyFill="1"/>
    <xf numFmtId="0" fontId="20" fillId="12" borderId="0" xfId="0" applyFont="1" applyFill="1" applyAlignment="1">
      <alignment vertical="top" wrapText="1"/>
    </xf>
    <xf numFmtId="0" fontId="2" fillId="12" borderId="0" xfId="0" applyFont="1" applyFill="1"/>
    <xf numFmtId="0" fontId="20" fillId="12" borderId="1" xfId="0" applyFont="1" applyFill="1" applyBorder="1" applyAlignment="1">
      <alignment horizontal="center"/>
    </xf>
    <xf numFmtId="0" fontId="20" fillId="12" borderId="8"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0" fillId="12" borderId="1" xfId="0" applyFont="1" applyFill="1" applyBorder="1"/>
    <xf numFmtId="0" fontId="20" fillId="12" borderId="51" xfId="0" applyFont="1" applyFill="1" applyBorder="1" applyAlignment="1">
      <alignment horizontal="center" vertical="center" wrapText="1"/>
    </xf>
    <xf numFmtId="0" fontId="20" fillId="12" borderId="1" xfId="0" applyFont="1" applyFill="1" applyBorder="1" applyAlignment="1">
      <alignment horizontal="left" indent="2"/>
    </xf>
    <xf numFmtId="0" fontId="20" fillId="12" borderId="8" xfId="0" applyFont="1" applyFill="1" applyBorder="1" applyAlignment="1">
      <alignment horizontal="center" vertical="center"/>
    </xf>
    <xf numFmtId="0" fontId="16" fillId="12" borderId="0" xfId="0" applyFont="1" applyFill="1" applyAlignment="1">
      <alignment horizontal="center" vertical="center" wrapText="1"/>
    </xf>
    <xf numFmtId="0" fontId="16" fillId="12" borderId="0" xfId="0" applyFont="1" applyFill="1" applyAlignment="1">
      <alignment vertical="center" wrapText="1"/>
    </xf>
    <xf numFmtId="0" fontId="20" fillId="12" borderId="0" xfId="0" applyFont="1" applyFill="1" applyAlignment="1">
      <alignment horizontal="center" vertical="center" wrapText="1"/>
    </xf>
    <xf numFmtId="0" fontId="16" fillId="12" borderId="5"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2" borderId="51" xfId="0" applyFont="1" applyFill="1" applyBorder="1" applyAlignment="1">
      <alignment horizontal="center" vertical="center" wrapText="1"/>
    </xf>
    <xf numFmtId="0" fontId="16" fillId="12" borderId="51" xfId="0" applyFont="1" applyFill="1" applyBorder="1" applyAlignment="1">
      <alignment vertical="center" wrapText="1"/>
    </xf>
    <xf numFmtId="0" fontId="16" fillId="12" borderId="8" xfId="0" applyFont="1" applyFill="1" applyBorder="1" applyAlignment="1">
      <alignment vertical="center" wrapText="1"/>
    </xf>
    <xf numFmtId="0" fontId="16" fillId="12" borderId="6" xfId="0" applyFont="1" applyFill="1" applyBorder="1" applyAlignment="1">
      <alignment horizontal="center" vertical="center" wrapText="1"/>
    </xf>
    <xf numFmtId="0" fontId="28" fillId="0" borderId="1" xfId="0" applyFont="1" applyBorder="1" applyAlignment="1">
      <alignment horizontal="left" vertical="center" wrapText="1" indent="2"/>
    </xf>
    <xf numFmtId="0" fontId="16" fillId="0" borderId="1" xfId="0" applyFont="1" applyBorder="1" applyAlignment="1">
      <alignment horizontal="left" vertical="center" wrapText="1" indent="1"/>
    </xf>
    <xf numFmtId="0" fontId="16" fillId="10" borderId="2" xfId="0" applyFont="1" applyFill="1" applyBorder="1" applyAlignment="1">
      <alignment horizontal="center" vertical="center" wrapText="1"/>
    </xf>
    <xf numFmtId="0" fontId="28" fillId="10" borderId="10" xfId="0" applyFont="1" applyFill="1" applyBorder="1" applyAlignment="1">
      <alignment horizontal="left" vertical="center" wrapText="1"/>
    </xf>
    <xf numFmtId="0" fontId="16" fillId="10" borderId="10" xfId="0" applyFont="1" applyFill="1" applyBorder="1" applyAlignment="1">
      <alignment horizontal="left" vertical="center" wrapText="1"/>
    </xf>
    <xf numFmtId="0" fontId="16" fillId="10" borderId="12" xfId="0" applyFont="1" applyFill="1" applyBorder="1" applyAlignment="1">
      <alignment vertical="center" wrapText="1"/>
    </xf>
    <xf numFmtId="0" fontId="16" fillId="10" borderId="13" xfId="0" applyFont="1" applyFill="1" applyBorder="1" applyAlignment="1">
      <alignment vertical="center" wrapText="1"/>
    </xf>
    <xf numFmtId="0" fontId="16" fillId="12" borderId="1" xfId="0" applyFont="1" applyFill="1" applyBorder="1" applyAlignment="1">
      <alignment horizontal="center" vertical="center" wrapText="1"/>
    </xf>
    <xf numFmtId="0" fontId="16" fillId="12" borderId="2" xfId="0" applyFont="1" applyFill="1" applyBorder="1" applyAlignment="1">
      <alignment horizontal="left" vertical="center" wrapText="1" indent="1"/>
    </xf>
    <xf numFmtId="0" fontId="16" fillId="12" borderId="1" xfId="0" applyFont="1" applyFill="1" applyBorder="1" applyAlignment="1">
      <alignment horizontal="left" vertical="center" wrapText="1" indent="1"/>
    </xf>
    <xf numFmtId="0" fontId="16" fillId="0" borderId="1" xfId="0" applyFont="1" applyBorder="1" applyAlignment="1">
      <alignment horizontal="left" vertical="center" wrapText="1" indent="4"/>
    </xf>
    <xf numFmtId="0" fontId="16" fillId="0" borderId="1" xfId="0" applyFont="1" applyBorder="1" applyAlignment="1">
      <alignment horizontal="left" vertical="center" wrapText="1" indent="5"/>
    </xf>
    <xf numFmtId="0" fontId="16" fillId="9" borderId="2" xfId="0" applyFont="1" applyFill="1" applyBorder="1" applyAlignment="1">
      <alignment horizontal="left" vertical="center" wrapText="1" indent="1"/>
    </xf>
    <xf numFmtId="0" fontId="16" fillId="0" borderId="2" xfId="0" applyFont="1" applyBorder="1" applyAlignment="1">
      <alignment horizontal="left" vertical="center" wrapText="1" indent="1"/>
    </xf>
    <xf numFmtId="0" fontId="16" fillId="10" borderId="14" xfId="0" applyFont="1" applyFill="1" applyBorder="1" applyAlignment="1">
      <alignment vertical="center" wrapText="1"/>
    </xf>
    <xf numFmtId="0" fontId="16" fillId="10" borderId="4" xfId="0" applyFont="1" applyFill="1" applyBorder="1" applyAlignment="1">
      <alignment vertical="center" wrapText="1"/>
    </xf>
    <xf numFmtId="0" fontId="20" fillId="12" borderId="0" xfId="0" applyFont="1" applyFill="1" applyAlignment="1">
      <alignment vertical="center" wrapText="1"/>
    </xf>
    <xf numFmtId="0" fontId="20" fillId="12" borderId="1" xfId="0" applyFont="1" applyFill="1" applyBorder="1" applyAlignment="1">
      <alignment horizontal="left" vertical="center" wrapText="1" indent="1"/>
    </xf>
    <xf numFmtId="0" fontId="20" fillId="9" borderId="1" xfId="0" applyFont="1" applyFill="1" applyBorder="1" applyAlignment="1">
      <alignment vertical="center" wrapText="1"/>
    </xf>
    <xf numFmtId="0" fontId="16" fillId="9" borderId="1" xfId="0" applyFont="1" applyFill="1" applyBorder="1" applyAlignment="1">
      <alignment vertical="center" wrapText="1"/>
    </xf>
    <xf numFmtId="0" fontId="16" fillId="10" borderId="10" xfId="0" applyFont="1" applyFill="1" applyBorder="1" applyAlignment="1">
      <alignment vertical="center" wrapText="1"/>
    </xf>
    <xf numFmtId="0" fontId="16" fillId="10" borderId="9" xfId="0" applyFont="1" applyFill="1" applyBorder="1" applyAlignment="1">
      <alignment vertical="center" wrapText="1"/>
    </xf>
    <xf numFmtId="0" fontId="28" fillId="12" borderId="1" xfId="0" applyFont="1" applyFill="1" applyBorder="1" applyAlignment="1">
      <alignment horizontal="left" vertical="center" wrapText="1"/>
    </xf>
    <xf numFmtId="0" fontId="16" fillId="12" borderId="1" xfId="0" applyFont="1" applyFill="1" applyBorder="1" applyAlignment="1">
      <alignment horizontal="left" vertical="center" wrapText="1"/>
    </xf>
    <xf numFmtId="0" fontId="28" fillId="0" borderId="0" xfId="0" applyFont="1" applyAlignment="1">
      <alignment vertical="center" wrapText="1"/>
    </xf>
    <xf numFmtId="0" fontId="16" fillId="0" borderId="0" xfId="0" applyFont="1" applyAlignment="1">
      <alignment horizontal="left" vertical="center" wrapText="1" indent="1"/>
    </xf>
    <xf numFmtId="0" fontId="16" fillId="12" borderId="0" xfId="0" applyFont="1" applyFill="1" applyAlignment="1">
      <alignment horizontal="left" vertical="center" wrapText="1" indent="1"/>
    </xf>
    <xf numFmtId="0" fontId="33" fillId="0" borderId="0" xfId="0" applyFont="1" applyAlignment="1">
      <alignment horizontal="left"/>
    </xf>
    <xf numFmtId="0" fontId="20" fillId="0" borderId="9" xfId="0" applyFont="1" applyBorder="1" applyAlignment="1">
      <alignment horizontal="center" vertical="center" wrapText="1"/>
    </xf>
    <xf numFmtId="0" fontId="20" fillId="12" borderId="16" xfId="0" applyFont="1" applyFill="1" applyBorder="1" applyAlignment="1">
      <alignment horizontal="center" vertical="center" wrapText="1"/>
    </xf>
    <xf numFmtId="0" fontId="20" fillId="12" borderId="63" xfId="0" applyFont="1" applyFill="1" applyBorder="1" applyAlignment="1">
      <alignment vertical="center" wrapText="1"/>
    </xf>
    <xf numFmtId="0" fontId="20" fillId="12" borderId="18" xfId="0" applyFont="1" applyFill="1" applyBorder="1" applyAlignment="1">
      <alignment horizontal="center" vertical="center" wrapText="1"/>
    </xf>
    <xf numFmtId="0" fontId="20" fillId="12" borderId="5" xfId="0" applyFont="1" applyFill="1" applyBorder="1" applyAlignment="1">
      <alignment vertical="center" wrapText="1"/>
    </xf>
    <xf numFmtId="0" fontId="20" fillId="8" borderId="0" xfId="0" applyFont="1" applyFill="1" applyAlignment="1">
      <alignment vertical="center" wrapText="1"/>
    </xf>
    <xf numFmtId="0" fontId="20" fillId="12" borderId="11"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vertical="center" wrapText="1"/>
    </xf>
    <xf numFmtId="0" fontId="20" fillId="12" borderId="6" xfId="0" applyFont="1" applyFill="1" applyBorder="1" applyAlignment="1">
      <alignment vertical="center" wrapText="1"/>
    </xf>
    <xf numFmtId="0" fontId="20" fillId="12" borderId="1" xfId="0" applyFont="1" applyFill="1" applyBorder="1" applyAlignment="1">
      <alignment vertical="center" wrapText="1"/>
    </xf>
    <xf numFmtId="0" fontId="16" fillId="12" borderId="1" xfId="0" applyFont="1" applyFill="1" applyBorder="1" applyAlignment="1">
      <alignment vertical="center" wrapText="1"/>
    </xf>
    <xf numFmtId="0" fontId="33" fillId="12" borderId="1" xfId="0" applyFont="1" applyFill="1" applyBorder="1" applyAlignment="1">
      <alignment horizontal="left" vertical="center" wrapText="1"/>
    </xf>
    <xf numFmtId="0" fontId="20" fillId="12" borderId="0" xfId="0" quotePrefix="1" applyFont="1" applyFill="1" applyAlignment="1">
      <alignment vertical="center" wrapText="1"/>
    </xf>
    <xf numFmtId="0" fontId="28" fillId="0" borderId="1" xfId="0" applyFont="1" applyBorder="1" applyAlignment="1">
      <alignment horizontal="left" vertical="center" wrapText="1" indent="3"/>
    </xf>
    <xf numFmtId="0" fontId="16" fillId="0" borderId="1" xfId="0" applyFont="1" applyBorder="1" applyAlignment="1">
      <alignment horizontal="left" vertical="center" wrapText="1" indent="3"/>
    </xf>
    <xf numFmtId="0" fontId="16" fillId="0" borderId="1" xfId="0" applyFont="1" applyBorder="1" applyAlignment="1">
      <alignment horizontal="left" vertical="center" wrapText="1" indent="6"/>
    </xf>
    <xf numFmtId="0" fontId="28" fillId="12" borderId="1" xfId="0" applyFont="1" applyFill="1" applyBorder="1"/>
    <xf numFmtId="0" fontId="28" fillId="12" borderId="2" xfId="0" applyFont="1" applyFill="1" applyBorder="1" applyAlignment="1">
      <alignment horizontal="center" vertical="center" wrapText="1"/>
    </xf>
    <xf numFmtId="0" fontId="28" fillId="12" borderId="10" xfId="0" applyFont="1" applyFill="1" applyBorder="1" applyAlignment="1">
      <alignment horizontal="center" vertical="center" wrapText="1"/>
    </xf>
    <xf numFmtId="0" fontId="28" fillId="12" borderId="9" xfId="0" applyFont="1" applyFill="1" applyBorder="1" applyAlignment="1">
      <alignment horizontal="center" vertical="center" wrapText="1"/>
    </xf>
    <xf numFmtId="0" fontId="28" fillId="12" borderId="1" xfId="0" applyFont="1" applyFill="1" applyBorder="1" applyAlignment="1">
      <alignment wrapText="1"/>
    </xf>
    <xf numFmtId="0" fontId="20" fillId="12" borderId="1" xfId="0" applyFont="1" applyFill="1" applyBorder="1" applyAlignment="1">
      <alignment horizontal="left" vertical="center" wrapText="1" indent="3"/>
    </xf>
    <xf numFmtId="0" fontId="20" fillId="12" borderId="1" xfId="0" applyFont="1" applyFill="1" applyBorder="1" applyAlignment="1">
      <alignment horizontal="left" vertical="center" wrapText="1" indent="4"/>
    </xf>
    <xf numFmtId="0" fontId="20" fillId="12" borderId="1" xfId="0" applyFont="1" applyFill="1" applyBorder="1" applyAlignment="1">
      <alignment horizontal="left" vertical="center" wrapText="1" indent="5"/>
    </xf>
    <xf numFmtId="9" fontId="20" fillId="0" borderId="1" xfId="0" applyNumberFormat="1" applyFont="1" applyBorder="1" applyAlignment="1">
      <alignment vertical="center" wrapText="1"/>
    </xf>
    <xf numFmtId="9" fontId="20" fillId="12" borderId="1" xfId="0" applyNumberFormat="1" applyFont="1" applyFill="1" applyBorder="1" applyAlignment="1">
      <alignment vertical="center" wrapText="1"/>
    </xf>
    <xf numFmtId="0" fontId="16" fillId="12" borderId="1" xfId="0" applyFont="1" applyFill="1" applyBorder="1" applyAlignment="1">
      <alignment horizontal="left" vertical="center" wrapText="1" indent="5"/>
    </xf>
    <xf numFmtId="0" fontId="20" fillId="12" borderId="1" xfId="0" applyFont="1" applyFill="1" applyBorder="1" applyAlignment="1">
      <alignment horizontal="left" vertical="center" wrapText="1" indent="2"/>
    </xf>
    <xf numFmtId="0" fontId="16" fillId="12" borderId="6" xfId="0" applyFont="1" applyFill="1" applyBorder="1" applyAlignment="1">
      <alignment horizontal="left" vertical="center" wrapText="1" indent="1"/>
    </xf>
    <xf numFmtId="4" fontId="16" fillId="0" borderId="1" xfId="0" applyNumberFormat="1" applyFont="1" applyBorder="1" applyAlignment="1">
      <alignment vertical="center" wrapText="1"/>
    </xf>
    <xf numFmtId="4" fontId="16" fillId="12" borderId="1" xfId="0" applyNumberFormat="1" applyFont="1" applyFill="1" applyBorder="1" applyAlignment="1">
      <alignment vertical="center" wrapText="1"/>
    </xf>
    <xf numFmtId="4" fontId="16" fillId="12" borderId="6" xfId="0" applyNumberFormat="1" applyFont="1" applyFill="1" applyBorder="1" applyAlignment="1">
      <alignment vertical="center" wrapText="1"/>
    </xf>
    <xf numFmtId="0" fontId="28" fillId="12" borderId="1" xfId="0" applyFont="1" applyFill="1" applyBorder="1" applyAlignment="1">
      <alignment horizontal="left" vertical="center" wrapText="1" indent="3"/>
    </xf>
    <xf numFmtId="3" fontId="16" fillId="12" borderId="1" xfId="0" applyNumberFormat="1" applyFont="1" applyFill="1" applyBorder="1" applyAlignment="1">
      <alignment vertical="center" wrapText="1"/>
    </xf>
    <xf numFmtId="0" fontId="16" fillId="12" borderId="1" xfId="0" applyFont="1" applyFill="1" applyBorder="1" applyAlignment="1">
      <alignment horizontal="left" vertical="center" wrapText="1" indent="4"/>
    </xf>
    <xf numFmtId="4" fontId="16" fillId="9" borderId="1" xfId="0" applyNumberFormat="1" applyFont="1" applyFill="1" applyBorder="1" applyAlignment="1">
      <alignment vertical="center" wrapText="1"/>
    </xf>
    <xf numFmtId="0" fontId="16" fillId="12" borderId="1" xfId="0" applyFont="1" applyFill="1" applyBorder="1" applyAlignment="1">
      <alignment horizontal="left" vertical="center" wrapText="1" indent="6"/>
    </xf>
    <xf numFmtId="4" fontId="16" fillId="10" borderId="10" xfId="0" applyNumberFormat="1" applyFont="1" applyFill="1" applyBorder="1" applyAlignment="1">
      <alignment horizontal="left" vertical="center" wrapText="1"/>
    </xf>
    <xf numFmtId="4" fontId="16" fillId="10" borderId="12" xfId="0" applyNumberFormat="1" applyFont="1" applyFill="1" applyBorder="1" applyAlignment="1">
      <alignment vertical="center" wrapText="1"/>
    </xf>
    <xf numFmtId="4" fontId="16" fillId="10" borderId="13" xfId="0" applyNumberFormat="1" applyFont="1" applyFill="1" applyBorder="1" applyAlignment="1">
      <alignment vertical="center" wrapText="1"/>
    </xf>
    <xf numFmtId="4" fontId="16" fillId="12" borderId="2" xfId="0" applyNumberFormat="1" applyFont="1" applyFill="1" applyBorder="1" applyAlignment="1">
      <alignment horizontal="right" vertical="center" wrapText="1" indent="1"/>
    </xf>
    <xf numFmtId="4" fontId="16" fillId="12" borderId="1" xfId="0" applyNumberFormat="1" applyFont="1" applyFill="1" applyBorder="1" applyAlignment="1">
      <alignment horizontal="right" vertical="center" wrapText="1" indent="1"/>
    </xf>
    <xf numFmtId="0" fontId="21" fillId="10" borderId="2" xfId="0" applyFont="1" applyFill="1" applyBorder="1" applyAlignment="1">
      <alignment horizontal="center" vertical="center" wrapText="1"/>
    </xf>
    <xf numFmtId="4" fontId="16" fillId="10" borderId="10" xfId="0" applyNumberFormat="1" applyFont="1" applyFill="1" applyBorder="1" applyAlignment="1">
      <alignment horizontal="right" vertical="center" wrapText="1"/>
    </xf>
    <xf numFmtId="4" fontId="16" fillId="10" borderId="10" xfId="0" applyNumberFormat="1" applyFont="1" applyFill="1" applyBorder="1" applyAlignment="1">
      <alignment vertical="center" wrapText="1"/>
    </xf>
    <xf numFmtId="4" fontId="16" fillId="10" borderId="9" xfId="0" applyNumberFormat="1" applyFont="1" applyFill="1" applyBorder="1" applyAlignment="1">
      <alignment vertical="center" wrapText="1"/>
    </xf>
    <xf numFmtId="4" fontId="18" fillId="18" borderId="6" xfId="0" applyNumberFormat="1" applyFont="1" applyFill="1" applyBorder="1" applyAlignment="1">
      <alignment horizontal="right" wrapText="1"/>
    </xf>
    <xf numFmtId="0" fontId="28" fillId="12" borderId="0" xfId="0" applyFont="1" applyFill="1"/>
    <xf numFmtId="0" fontId="16" fillId="12" borderId="1" xfId="0" applyFont="1" applyFill="1" applyBorder="1"/>
    <xf numFmtId="0" fontId="16" fillId="12" borderId="8" xfId="0" applyFont="1" applyFill="1" applyBorder="1" applyAlignment="1">
      <alignment horizontal="center" vertical="center"/>
    </xf>
    <xf numFmtId="9" fontId="16" fillId="12" borderId="1" xfId="0" applyNumberFormat="1" applyFont="1" applyFill="1" applyBorder="1"/>
    <xf numFmtId="10" fontId="18" fillId="18" borderId="1" xfId="0" applyNumberFormat="1" applyFont="1" applyFill="1" applyBorder="1"/>
    <xf numFmtId="10" fontId="16" fillId="12" borderId="1" xfId="0" applyNumberFormat="1" applyFont="1" applyFill="1" applyBorder="1"/>
    <xf numFmtId="0" fontId="16" fillId="12" borderId="1" xfId="0" applyFont="1" applyFill="1" applyBorder="1" applyAlignment="1">
      <alignment wrapText="1"/>
    </xf>
    <xf numFmtId="0" fontId="2" fillId="12" borderId="0" xfId="0" applyFont="1" applyFill="1" applyAlignment="1">
      <alignment horizontal="left"/>
    </xf>
    <xf numFmtId="0" fontId="16" fillId="0" borderId="8" xfId="0" applyFont="1" applyBorder="1" applyAlignment="1">
      <alignment horizontal="center" vertical="center"/>
    </xf>
    <xf numFmtId="0" fontId="20" fillId="12" borderId="8" xfId="0" applyFont="1" applyFill="1" applyBorder="1" applyAlignment="1">
      <alignment vertical="center" wrapText="1"/>
    </xf>
    <xf numFmtId="0" fontId="21" fillId="12" borderId="6" xfId="0" applyFont="1" applyFill="1" applyBorder="1"/>
    <xf numFmtId="0" fontId="16" fillId="12" borderId="1" xfId="0" applyFont="1" applyFill="1" applyBorder="1" applyAlignment="1">
      <alignment vertical="center"/>
    </xf>
    <xf numFmtId="0" fontId="16" fillId="12" borderId="1" xfId="0" applyFont="1" applyFill="1" applyBorder="1" applyAlignment="1">
      <alignment horizontal="right" vertical="center"/>
    </xf>
    <xf numFmtId="0" fontId="16" fillId="12" borderId="1" xfId="0" applyFont="1" applyFill="1" applyBorder="1" applyAlignment="1">
      <alignment horizontal="center"/>
    </xf>
    <xf numFmtId="0" fontId="16" fillId="0" borderId="1" xfId="0" applyFont="1" applyBorder="1" applyAlignment="1">
      <alignment horizontal="center"/>
    </xf>
    <xf numFmtId="0" fontId="16" fillId="0" borderId="51" xfId="0" applyFont="1" applyBorder="1" applyAlignment="1">
      <alignment horizontal="center" vertical="center" wrapText="1"/>
    </xf>
    <xf numFmtId="0" fontId="16" fillId="12" borderId="1" xfId="0" applyFont="1" applyFill="1" applyBorder="1" applyAlignment="1">
      <alignment horizontal="right"/>
    </xf>
    <xf numFmtId="0" fontId="16" fillId="12" borderId="0" xfId="0" applyFont="1" applyFill="1" applyAlignment="1">
      <alignment vertical="top"/>
    </xf>
    <xf numFmtId="0" fontId="16" fillId="12" borderId="0" xfId="0" applyFont="1" applyFill="1" applyAlignment="1">
      <alignment vertical="top" wrapText="1"/>
    </xf>
    <xf numFmtId="0" fontId="35" fillId="12" borderId="0" xfId="0" applyFont="1" applyFill="1" applyAlignment="1">
      <alignment horizontal="left"/>
    </xf>
    <xf numFmtId="0" fontId="16" fillId="12" borderId="8" xfId="0" applyFont="1" applyFill="1" applyBorder="1" applyAlignment="1">
      <alignment vertical="center"/>
    </xf>
    <xf numFmtId="0" fontId="36" fillId="12" borderId="1" xfId="0" applyFont="1" applyFill="1" applyBorder="1" applyAlignment="1">
      <alignment horizontal="right" vertical="center" wrapText="1"/>
    </xf>
    <xf numFmtId="0" fontId="16" fillId="0" borderId="1" xfId="0" applyFont="1" applyBorder="1" applyAlignment="1">
      <alignment horizontal="left" vertical="center" wrapText="1"/>
    </xf>
    <xf numFmtId="0" fontId="36" fillId="0" borderId="1" xfId="0" applyFont="1" applyBorder="1" applyAlignment="1">
      <alignment horizontal="right" vertical="center" wrapText="1"/>
    </xf>
    <xf numFmtId="0" fontId="16" fillId="12" borderId="1" xfId="0" applyFont="1" applyFill="1" applyBorder="1" applyAlignment="1">
      <alignment horizontal="right" vertical="center" wrapText="1"/>
    </xf>
    <xf numFmtId="0" fontId="36" fillId="12" borderId="1" xfId="0" applyFont="1" applyFill="1" applyBorder="1"/>
    <xf numFmtId="0" fontId="16" fillId="12" borderId="0" xfId="0" applyFont="1" applyFill="1" applyAlignment="1">
      <alignment horizontal="center"/>
    </xf>
    <xf numFmtId="0" fontId="36" fillId="12" borderId="1" xfId="0" applyFont="1" applyFill="1" applyBorder="1" applyAlignment="1">
      <alignment horizontal="center" vertical="center"/>
    </xf>
    <xf numFmtId="0" fontId="36" fillId="12" borderId="0" xfId="0" applyFont="1" applyFill="1" applyAlignment="1">
      <alignment horizontal="center" vertical="center"/>
    </xf>
    <xf numFmtId="0" fontId="36" fillId="12" borderId="0" xfId="0" applyFont="1" applyFill="1"/>
    <xf numFmtId="0" fontId="16" fillId="0" borderId="6" xfId="0" applyFont="1" applyBorder="1" applyAlignment="1">
      <alignment vertical="center" wrapText="1"/>
    </xf>
    <xf numFmtId="0" fontId="20" fillId="12" borderId="0" xfId="0" applyFont="1" applyFill="1" applyAlignment="1">
      <alignment vertical="center"/>
    </xf>
    <xf numFmtId="0" fontId="33" fillId="12" borderId="0" xfId="0" applyFont="1" applyFill="1" applyAlignment="1">
      <alignment horizontal="left"/>
    </xf>
    <xf numFmtId="0" fontId="20" fillId="12" borderId="51" xfId="0" applyFont="1" applyFill="1" applyBorder="1" applyAlignment="1">
      <alignment vertical="center" wrapText="1"/>
    </xf>
    <xf numFmtId="0" fontId="20" fillId="12" borderId="1" xfId="0" applyFont="1" applyFill="1" applyBorder="1" applyAlignment="1">
      <alignment wrapText="1"/>
    </xf>
    <xf numFmtId="0" fontId="28" fillId="12" borderId="6" xfId="0" applyFont="1" applyFill="1" applyBorder="1" applyAlignment="1">
      <alignment vertical="center" wrapText="1"/>
    </xf>
    <xf numFmtId="0" fontId="20" fillId="12" borderId="1" xfId="0" applyFont="1" applyFill="1" applyBorder="1" applyAlignment="1">
      <alignment horizontal="right" vertical="center" wrapText="1"/>
    </xf>
    <xf numFmtId="0" fontId="16" fillId="12" borderId="1" xfId="0" applyFont="1" applyFill="1" applyBorder="1" applyAlignment="1">
      <alignment horizontal="left" indent="1"/>
    </xf>
    <xf numFmtId="0" fontId="20" fillId="0" borderId="6" xfId="0" applyFont="1" applyBorder="1" applyAlignment="1">
      <alignment horizontal="right" wrapText="1"/>
    </xf>
    <xf numFmtId="0" fontId="16" fillId="12" borderId="6" xfId="0" applyFont="1" applyFill="1" applyBorder="1" applyAlignment="1">
      <alignment horizontal="left" indent="1"/>
    </xf>
    <xf numFmtId="0" fontId="20" fillId="9" borderId="6" xfId="0" applyFont="1" applyFill="1" applyBorder="1" applyAlignment="1">
      <alignment horizontal="right" vertical="center" wrapText="1"/>
    </xf>
    <xf numFmtId="0" fontId="20" fillId="18" borderId="6" xfId="0" applyFont="1" applyFill="1" applyBorder="1" applyAlignment="1">
      <alignment horizontal="right" wrapText="1"/>
    </xf>
    <xf numFmtId="0" fontId="2" fillId="12" borderId="8" xfId="0" applyFont="1" applyFill="1" applyBorder="1" applyAlignment="1">
      <alignment vertical="center" wrapText="1"/>
    </xf>
    <xf numFmtId="0" fontId="2" fillId="12" borderId="51" xfId="0" applyFont="1" applyFill="1" applyBorder="1" applyAlignment="1">
      <alignment vertical="center" wrapText="1"/>
    </xf>
    <xf numFmtId="0" fontId="31" fillId="12" borderId="3" xfId="0" applyFont="1" applyFill="1" applyBorder="1" applyAlignment="1">
      <alignment vertical="center" wrapText="1"/>
    </xf>
    <xf numFmtId="0" fontId="20" fillId="12" borderId="11" xfId="0" applyFont="1" applyFill="1" applyBorder="1" applyAlignment="1">
      <alignment vertical="center" wrapText="1"/>
    </xf>
    <xf numFmtId="0" fontId="31" fillId="12" borderId="51" xfId="0" applyFont="1" applyFill="1" applyBorder="1" applyAlignment="1">
      <alignment vertical="center" wrapText="1"/>
    </xf>
    <xf numFmtId="0" fontId="2" fillId="12" borderId="1" xfId="0" applyFont="1" applyFill="1" applyBorder="1" applyAlignment="1">
      <alignment horizontal="left" vertical="center" wrapText="1"/>
    </xf>
    <xf numFmtId="0" fontId="20" fillId="12" borderId="1" xfId="0" applyFont="1" applyFill="1" applyBorder="1" applyAlignment="1">
      <alignment horizontal="left" vertical="center" indent="1"/>
    </xf>
    <xf numFmtId="0" fontId="22" fillId="12" borderId="1" xfId="0" applyFont="1" applyFill="1" applyBorder="1" applyAlignment="1">
      <alignment horizontal="left" vertical="center" indent="3"/>
    </xf>
    <xf numFmtId="0" fontId="22" fillId="12" borderId="1" xfId="0" applyFont="1" applyFill="1" applyBorder="1" applyAlignment="1">
      <alignment horizontal="left" vertical="center" wrapText="1" indent="3"/>
    </xf>
    <xf numFmtId="0" fontId="21" fillId="12" borderId="0" xfId="0" applyFont="1" applyFill="1"/>
    <xf numFmtId="0" fontId="16" fillId="12" borderId="1" xfId="0" applyFont="1" applyFill="1" applyBorder="1" applyAlignment="1">
      <alignment horizontal="left" vertical="center" indent="1"/>
    </xf>
    <xf numFmtId="0" fontId="16" fillId="0" borderId="1" xfId="0" applyFont="1" applyBorder="1"/>
    <xf numFmtId="0" fontId="16" fillId="12" borderId="1" xfId="0" applyFont="1" applyFill="1" applyBorder="1" applyAlignment="1">
      <alignment horizontal="left" vertical="center"/>
    </xf>
    <xf numFmtId="0" fontId="16" fillId="12" borderId="13" xfId="0" applyFont="1" applyFill="1" applyBorder="1" applyAlignment="1">
      <alignment horizontal="left" vertical="center"/>
    </xf>
    <xf numFmtId="0" fontId="20" fillId="12" borderId="0" xfId="0" applyFont="1" applyFill="1" applyAlignment="1">
      <alignment wrapText="1"/>
    </xf>
    <xf numFmtId="0" fontId="16" fillId="12" borderId="0" xfId="0" applyFont="1" applyFill="1" applyAlignment="1">
      <alignment vertical="center"/>
    </xf>
    <xf numFmtId="0" fontId="20" fillId="12" borderId="1" xfId="0" applyFont="1" applyFill="1" applyBorder="1" applyAlignment="1">
      <alignment horizontal="justify" vertical="center" wrapText="1"/>
    </xf>
    <xf numFmtId="0" fontId="28" fillId="12" borderId="1" xfId="0" applyFont="1" applyFill="1" applyBorder="1" applyAlignment="1">
      <alignment horizontal="center" vertical="center" wrapText="1"/>
    </xf>
    <xf numFmtId="0" fontId="20" fillId="12" borderId="1" xfId="0" applyFont="1" applyFill="1" applyBorder="1" applyAlignment="1">
      <alignment horizontal="center" vertical="center"/>
    </xf>
    <xf numFmtId="0" fontId="16" fillId="12" borderId="1" xfId="0" applyFont="1" applyFill="1" applyBorder="1" applyAlignment="1">
      <alignment horizontal="left" vertical="center" wrapText="1" indent="3"/>
    </xf>
    <xf numFmtId="0" fontId="16" fillId="12" borderId="8" xfId="0" applyFont="1" applyFill="1" applyBorder="1" applyAlignment="1">
      <alignment horizontal="left" vertical="center" wrapText="1"/>
    </xf>
    <xf numFmtId="0" fontId="20" fillId="12" borderId="0" xfId="0" applyFont="1" applyFill="1" applyAlignment="1">
      <alignment horizontal="center"/>
    </xf>
    <xf numFmtId="0" fontId="2" fillId="12" borderId="1" xfId="0" applyFont="1" applyFill="1" applyBorder="1" applyAlignment="1">
      <alignment horizontal="center" vertical="center" wrapText="1"/>
    </xf>
    <xf numFmtId="0" fontId="20" fillId="12" borderId="12" xfId="0" applyFont="1" applyFill="1" applyBorder="1" applyAlignment="1">
      <alignment horizontal="center" vertical="center"/>
    </xf>
    <xf numFmtId="0" fontId="20" fillId="12" borderId="8" xfId="0" applyFont="1" applyFill="1" applyBorder="1" applyAlignment="1">
      <alignment horizontal="left" vertical="center" wrapText="1"/>
    </xf>
    <xf numFmtId="0" fontId="16" fillId="12" borderId="0" xfId="0" applyFont="1" applyFill="1" applyAlignment="1">
      <alignment horizontal="justify" vertical="center" wrapText="1"/>
    </xf>
    <xf numFmtId="0" fontId="16" fillId="0" borderId="0" xfId="0" applyFont="1" applyAlignment="1">
      <alignment horizontal="left" vertical="center"/>
    </xf>
    <xf numFmtId="0" fontId="37" fillId="0" borderId="0" xfId="0" applyFont="1" applyAlignment="1">
      <alignment horizontal="left" vertical="center"/>
    </xf>
    <xf numFmtId="0" fontId="20" fillId="0" borderId="1" xfId="10" applyFont="1" applyBorder="1" applyAlignment="1">
      <alignment horizontal="center" vertical="center" wrapText="1"/>
    </xf>
    <xf numFmtId="0" fontId="20" fillId="0" borderId="1" xfId="10" applyFont="1" applyBorder="1" applyAlignment="1">
      <alignment horizontal="left" vertical="center" wrapText="1"/>
    </xf>
    <xf numFmtId="164" fontId="20" fillId="0" borderId="1" xfId="10" applyNumberFormat="1" applyFont="1" applyBorder="1" applyAlignment="1">
      <alignment horizontal="right" vertical="center" wrapText="1"/>
    </xf>
    <xf numFmtId="0" fontId="20" fillId="0" borderId="1" xfId="10" applyFont="1" applyBorder="1" applyAlignment="1">
      <alignment horizontal="right" vertical="center" wrapText="1"/>
    </xf>
    <xf numFmtId="0" fontId="20" fillId="0" borderId="1" xfId="10" applyFont="1" applyBorder="1" applyAlignment="1">
      <alignment vertical="center" wrapText="1"/>
    </xf>
    <xf numFmtId="0" fontId="20" fillId="10" borderId="1" xfId="10" applyFont="1" applyFill="1" applyBorder="1" applyAlignment="1">
      <alignment horizontal="right" vertical="center" wrapText="1"/>
    </xf>
    <xf numFmtId="0" fontId="20" fillId="0" borderId="1" xfId="10" quotePrefix="1" applyFont="1" applyBorder="1" applyAlignment="1">
      <alignment horizontal="center" vertical="center" wrapText="1"/>
    </xf>
    <xf numFmtId="49" fontId="20" fillId="0" borderId="1" xfId="10" applyNumberFormat="1" applyFont="1" applyBorder="1" applyAlignment="1">
      <alignment horizontal="center" vertical="center" wrapText="1"/>
    </xf>
    <xf numFmtId="0" fontId="24" fillId="0" borderId="0" xfId="1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0" fontId="16" fillId="0" borderId="0" xfId="11" applyFont="1"/>
    <xf numFmtId="0" fontId="16" fillId="0" borderId="1" xfId="11" applyFont="1" applyBorder="1"/>
    <xf numFmtId="0" fontId="18" fillId="6" borderId="1" xfId="11" applyFont="1" applyFill="1" applyBorder="1" applyAlignment="1">
      <alignment vertical="center" wrapText="1"/>
    </xf>
    <xf numFmtId="0" fontId="18" fillId="6" borderId="1" xfId="11" applyFont="1" applyFill="1" applyBorder="1" applyAlignment="1">
      <alignment horizontal="left" vertical="center" wrapText="1" indent="1"/>
    </xf>
    <xf numFmtId="0" fontId="20" fillId="6" borderId="1" xfId="11" applyFont="1" applyFill="1" applyBorder="1" applyAlignment="1">
      <alignment horizontal="left" vertical="center" wrapText="1" indent="1"/>
    </xf>
    <xf numFmtId="0" fontId="2" fillId="0" borderId="0" xfId="11" applyFont="1" applyAlignment="1">
      <alignment vertical="center"/>
    </xf>
    <xf numFmtId="0" fontId="20" fillId="0" borderId="0" xfId="11" applyFont="1"/>
    <xf numFmtId="0" fontId="20" fillId="6" borderId="1" xfId="11" applyFont="1" applyFill="1" applyBorder="1" applyAlignment="1">
      <alignment horizontal="center" vertical="center" wrapText="1"/>
    </xf>
    <xf numFmtId="0" fontId="2" fillId="0" borderId="0" xfId="11" applyFont="1"/>
    <xf numFmtId="0" fontId="20" fillId="0" borderId="1" xfId="11" applyFont="1" applyBorder="1" applyAlignment="1">
      <alignment horizontal="center" vertical="center" wrapText="1"/>
    </xf>
    <xf numFmtId="0" fontId="20" fillId="0" borderId="0" xfId="0" quotePrefix="1" applyFont="1" applyAlignment="1">
      <alignment wrapText="1"/>
    </xf>
    <xf numFmtId="0" fontId="20" fillId="0" borderId="1" xfId="11" applyFont="1" applyBorder="1" applyAlignment="1">
      <alignment vertical="center" wrapText="1"/>
    </xf>
    <xf numFmtId="0" fontId="20" fillId="0" borderId="0" xfId="11" applyFont="1" applyAlignment="1">
      <alignment vertical="center"/>
    </xf>
    <xf numFmtId="0" fontId="2" fillId="0" borderId="0" xfId="0" applyFont="1" applyAlignment="1">
      <alignment vertical="center" wrapText="1"/>
    </xf>
    <xf numFmtId="0" fontId="22" fillId="0" borderId="37" xfId="0" applyFont="1" applyBorder="1" applyAlignment="1">
      <alignment vertical="center" wrapText="1"/>
    </xf>
    <xf numFmtId="0" fontId="22" fillId="0" borderId="38" xfId="0" applyFont="1" applyBorder="1" applyAlignment="1">
      <alignment vertical="center" wrapText="1"/>
    </xf>
    <xf numFmtId="0" fontId="20" fillId="0" borderId="23" xfId="0" applyFont="1" applyBorder="1" applyAlignment="1">
      <alignment horizontal="center" vertical="center" wrapText="1"/>
    </xf>
    <xf numFmtId="0" fontId="20" fillId="0" borderId="40" xfId="0" applyFont="1" applyBorder="1" applyAlignment="1">
      <alignment horizontal="center" vertical="center"/>
    </xf>
    <xf numFmtId="0" fontId="20" fillId="0" borderId="16" xfId="0" applyFont="1" applyBorder="1" applyAlignment="1">
      <alignment horizontal="center" vertical="center" wrapText="1"/>
    </xf>
    <xf numFmtId="0" fontId="22" fillId="0" borderId="21" xfId="0" applyFont="1" applyBorder="1" applyAlignment="1">
      <alignment vertical="center"/>
    </xf>
    <xf numFmtId="0" fontId="2" fillId="8" borderId="47" xfId="0" applyFont="1" applyFill="1" applyBorder="1" applyAlignment="1">
      <alignment vertical="center" wrapText="1"/>
    </xf>
    <xf numFmtId="0" fontId="2" fillId="8" borderId="36" xfId="0" applyFont="1" applyFill="1" applyBorder="1" applyAlignment="1">
      <alignment vertical="center" wrapText="1"/>
    </xf>
    <xf numFmtId="0" fontId="20" fillId="13" borderId="45" xfId="0" applyFont="1" applyFill="1" applyBorder="1" applyAlignment="1">
      <alignment vertical="center" wrapText="1"/>
    </xf>
    <xf numFmtId="0" fontId="20" fillId="13" borderId="21" xfId="0" applyFont="1" applyFill="1" applyBorder="1" applyAlignment="1">
      <alignment vertical="center" wrapText="1"/>
    </xf>
    <xf numFmtId="0" fontId="20" fillId="0" borderId="21" xfId="0" applyFont="1" applyBorder="1" applyAlignment="1">
      <alignment vertical="center" wrapText="1"/>
    </xf>
    <xf numFmtId="0" fontId="22" fillId="0" borderId="21" xfId="0" applyFont="1" applyBorder="1" applyAlignment="1">
      <alignment horizontal="left" vertical="center" wrapText="1" indent="2"/>
    </xf>
    <xf numFmtId="0" fontId="20" fillId="0" borderId="22" xfId="0" applyFont="1" applyBorder="1" applyAlignment="1">
      <alignment horizontal="center" vertical="center"/>
    </xf>
    <xf numFmtId="0" fontId="20" fillId="12" borderId="23" xfId="0" applyFont="1" applyFill="1" applyBorder="1" applyAlignment="1">
      <alignment horizontal="center" vertical="center" wrapText="1"/>
    </xf>
    <xf numFmtId="0" fontId="22" fillId="0" borderId="36" xfId="0" applyFont="1" applyBorder="1" applyAlignment="1">
      <alignment horizontal="left" vertical="center" wrapText="1" indent="2"/>
    </xf>
    <xf numFmtId="0" fontId="2" fillId="0" borderId="45" xfId="0" applyFont="1" applyBorder="1" applyAlignment="1">
      <alignment vertical="center" wrapText="1"/>
    </xf>
    <xf numFmtId="0" fontId="2" fillId="0" borderId="21" xfId="0" applyFont="1" applyBorder="1" applyAlignment="1">
      <alignment vertical="center" wrapText="1"/>
    </xf>
    <xf numFmtId="0" fontId="20" fillId="7" borderId="23" xfId="0" applyFont="1" applyFill="1" applyBorder="1" applyAlignment="1">
      <alignment vertical="center"/>
    </xf>
    <xf numFmtId="0" fontId="20" fillId="0" borderId="15" xfId="0" applyFont="1" applyBorder="1" applyAlignment="1">
      <alignment horizontal="center" vertical="center" wrapText="1"/>
    </xf>
    <xf numFmtId="0" fontId="20" fillId="7" borderId="22" xfId="0" applyFont="1" applyFill="1" applyBorder="1" applyAlignment="1">
      <alignment horizontal="center" vertical="center" wrapText="1"/>
    </xf>
    <xf numFmtId="0" fontId="2" fillId="13" borderId="21" xfId="0" applyFont="1" applyFill="1" applyBorder="1" applyAlignment="1">
      <alignment vertical="center" wrapText="1"/>
    </xf>
    <xf numFmtId="0" fontId="22" fillId="0" borderId="21" xfId="0" applyFont="1" applyBorder="1" applyAlignment="1">
      <alignment horizontal="left" vertical="center" wrapText="1" indent="4"/>
    </xf>
    <xf numFmtId="0" fontId="38" fillId="0" borderId="0" xfId="9" applyFont="1" applyAlignment="1">
      <alignment horizontal="justify" vertical="center"/>
    </xf>
    <xf numFmtId="0" fontId="2" fillId="0" borderId="23" xfId="0" applyFont="1" applyBorder="1" applyAlignment="1">
      <alignment vertical="center" wrapText="1"/>
    </xf>
    <xf numFmtId="0" fontId="28" fillId="12" borderId="0" xfId="0" applyFont="1" applyFill="1" applyAlignment="1">
      <alignment vertical="center"/>
    </xf>
    <xf numFmtId="0" fontId="28" fillId="0" borderId="0" xfId="0" applyFont="1" applyAlignment="1">
      <alignment vertical="center"/>
    </xf>
    <xf numFmtId="0" fontId="18" fillId="6" borderId="1" xfId="0" applyFont="1" applyFill="1" applyBorder="1" applyAlignment="1">
      <alignment vertical="center" wrapText="1"/>
    </xf>
    <xf numFmtId="0" fontId="18" fillId="6" borderId="0" xfId="0" applyFont="1" applyFill="1" applyAlignment="1">
      <alignment vertical="center" wrapText="1"/>
    </xf>
    <xf numFmtId="0" fontId="20" fillId="6" borderId="16" xfId="0" applyFont="1" applyFill="1" applyBorder="1" applyAlignment="1">
      <alignment horizontal="center" vertical="center" wrapText="1"/>
    </xf>
    <xf numFmtId="0" fontId="20" fillId="0" borderId="16" xfId="0" applyFont="1" applyBorder="1" applyAlignment="1">
      <alignment vertical="center" wrapText="1"/>
    </xf>
    <xf numFmtId="0" fontId="22" fillId="6" borderId="16" xfId="0" applyFont="1" applyFill="1" applyBorder="1" applyAlignment="1">
      <alignment vertical="center" wrapText="1"/>
    </xf>
    <xf numFmtId="0" fontId="22" fillId="6" borderId="22" xfId="0" applyFont="1" applyFill="1" applyBorder="1" applyAlignment="1">
      <alignment vertical="center" wrapText="1"/>
    </xf>
    <xf numFmtId="0" fontId="20" fillId="6" borderId="22" xfId="0" applyFont="1" applyFill="1" applyBorder="1" applyAlignment="1">
      <alignment horizontal="center" vertical="center" wrapText="1"/>
    </xf>
    <xf numFmtId="0" fontId="22" fillId="6" borderId="20" xfId="0" applyFont="1" applyFill="1" applyBorder="1" applyAlignment="1">
      <alignment vertical="center" wrapText="1"/>
    </xf>
    <xf numFmtId="0" fontId="20" fillId="6" borderId="20" xfId="0" applyFont="1" applyFill="1" applyBorder="1" applyAlignment="1">
      <alignment horizontal="center" vertical="center" wrapText="1"/>
    </xf>
    <xf numFmtId="0" fontId="20" fillId="17" borderId="16" xfId="0" applyFont="1" applyFill="1" applyBorder="1" applyAlignment="1">
      <alignment horizontal="center" vertical="center" wrapText="1"/>
    </xf>
    <xf numFmtId="0" fontId="20" fillId="17" borderId="16" xfId="0" applyFont="1" applyFill="1" applyBorder="1" applyAlignment="1">
      <alignment vertical="center" wrapText="1"/>
    </xf>
    <xf numFmtId="0" fontId="20" fillId="6" borderId="16" xfId="0" applyFont="1" applyFill="1" applyBorder="1" applyAlignment="1">
      <alignment vertical="center" wrapText="1"/>
    </xf>
    <xf numFmtId="0" fontId="20" fillId="0" borderId="55" xfId="0" applyFont="1" applyBorder="1" applyAlignment="1">
      <alignment horizontal="center" vertical="center"/>
    </xf>
    <xf numFmtId="0" fontId="20" fillId="0" borderId="29" xfId="0" applyFont="1" applyBorder="1" applyAlignment="1">
      <alignment vertical="center"/>
    </xf>
    <xf numFmtId="0" fontId="20" fillId="0" borderId="15" xfId="0" applyFont="1" applyBorder="1" applyAlignment="1">
      <alignment vertical="center" wrapText="1"/>
    </xf>
    <xf numFmtId="0" fontId="20" fillId="0" borderId="20" xfId="0" applyFont="1" applyBorder="1" applyAlignment="1">
      <alignment horizontal="center" vertical="center"/>
    </xf>
    <xf numFmtId="0" fontId="20" fillId="0" borderId="29" xfId="0" applyFont="1" applyBorder="1" applyAlignment="1">
      <alignment vertical="center" wrapText="1"/>
    </xf>
    <xf numFmtId="0" fontId="16" fillId="0" borderId="1" xfId="0" applyFont="1" applyBorder="1" applyAlignment="1">
      <alignment wrapText="1"/>
    </xf>
    <xf numFmtId="0" fontId="18" fillId="0" borderId="1" xfId="0" applyFont="1" applyBorder="1" applyAlignment="1">
      <alignment vertical="center" wrapText="1"/>
    </xf>
    <xf numFmtId="0" fontId="18" fillId="0" borderId="1" xfId="0" applyFont="1" applyBorder="1" applyAlignment="1">
      <alignment horizontal="justify" vertical="center" wrapText="1"/>
    </xf>
    <xf numFmtId="0" fontId="18" fillId="16" borderId="1" xfId="0" applyFont="1" applyFill="1" applyBorder="1" applyAlignment="1">
      <alignment horizontal="right" vertical="center"/>
    </xf>
    <xf numFmtId="0" fontId="16" fillId="0" borderId="1" xfId="0" applyFont="1" applyBorder="1" applyAlignment="1">
      <alignment horizontal="center" wrapText="1"/>
    </xf>
    <xf numFmtId="0" fontId="18" fillId="0" borderId="1" xfId="0" applyFont="1" applyBorder="1" applyAlignment="1">
      <alignment horizontal="left" vertical="center" wrapText="1" indent="3"/>
    </xf>
    <xf numFmtId="164" fontId="18" fillId="0" borderId="1" xfId="0" applyNumberFormat="1" applyFont="1" applyBorder="1" applyAlignment="1">
      <alignment horizontal="right" vertical="center" wrapText="1"/>
    </xf>
    <xf numFmtId="0" fontId="18" fillId="0" borderId="1" xfId="0" applyFont="1" applyBorder="1" applyAlignment="1">
      <alignment horizontal="left" vertical="center" wrapText="1" indent="2"/>
    </xf>
    <xf numFmtId="49" fontId="20" fillId="0" borderId="15" xfId="0" applyNumberFormat="1" applyFont="1" applyBorder="1" applyAlignment="1">
      <alignment horizontal="center" vertical="center" wrapText="1"/>
    </xf>
    <xf numFmtId="49" fontId="20" fillId="0" borderId="29" xfId="0" applyNumberFormat="1" applyFont="1" applyBorder="1" applyAlignment="1">
      <alignment horizontal="center" vertical="center" wrapText="1"/>
    </xf>
    <xf numFmtId="49" fontId="20" fillId="0" borderId="0" xfId="0" applyNumberFormat="1" applyFont="1"/>
    <xf numFmtId="49" fontId="20" fillId="12" borderId="15" xfId="0" applyNumberFormat="1" applyFont="1" applyFill="1" applyBorder="1" applyAlignment="1">
      <alignment horizontal="center" vertical="center"/>
    </xf>
    <xf numFmtId="49" fontId="20" fillId="0" borderId="0" xfId="0" applyNumberFormat="1" applyFont="1" applyAlignment="1">
      <alignment vertical="center"/>
    </xf>
    <xf numFmtId="49" fontId="20" fillId="12" borderId="29" xfId="0" applyNumberFormat="1" applyFont="1" applyFill="1" applyBorder="1" applyAlignment="1">
      <alignment horizontal="center" vertical="center"/>
    </xf>
    <xf numFmtId="49" fontId="22" fillId="6" borderId="29" xfId="0" applyNumberFormat="1" applyFont="1" applyFill="1" applyBorder="1" applyAlignment="1">
      <alignment horizontal="center" vertical="center" wrapText="1"/>
    </xf>
    <xf numFmtId="49" fontId="22" fillId="12" borderId="29" xfId="0" applyNumberFormat="1" applyFont="1" applyFill="1" applyBorder="1" applyAlignment="1">
      <alignment horizontal="center" vertical="center" wrapText="1"/>
    </xf>
    <xf numFmtId="49" fontId="23" fillId="12" borderId="29" xfId="0" applyNumberFormat="1" applyFont="1" applyFill="1" applyBorder="1" applyAlignment="1">
      <alignment horizontal="center" vertical="center" wrapText="1"/>
    </xf>
    <xf numFmtId="49" fontId="20" fillId="0" borderId="0" xfId="0" applyNumberFormat="1" applyFont="1" applyAlignment="1">
      <alignment vertical="center" wrapText="1"/>
    </xf>
    <xf numFmtId="0" fontId="18" fillId="0" borderId="15" xfId="0" applyFont="1" applyBorder="1" applyAlignment="1">
      <alignment horizontal="center" vertical="center"/>
    </xf>
    <xf numFmtId="0" fontId="18" fillId="0" borderId="23" xfId="0" applyFont="1" applyBorder="1" applyAlignment="1">
      <alignment horizontal="center" vertical="center"/>
    </xf>
    <xf numFmtId="0" fontId="20" fillId="12" borderId="21" xfId="0" applyFont="1" applyFill="1" applyBorder="1" applyAlignment="1">
      <alignment horizontal="center" vertical="center"/>
    </xf>
    <xf numFmtId="49" fontId="20" fillId="12" borderId="15" xfId="0" applyNumberFormat="1" applyFont="1" applyFill="1" applyBorder="1" applyAlignment="1">
      <alignment horizontal="center" vertical="center" wrapText="1"/>
    </xf>
    <xf numFmtId="49" fontId="20" fillId="12" borderId="29" xfId="0" applyNumberFormat="1" applyFont="1" applyFill="1" applyBorder="1" applyAlignment="1">
      <alignment horizontal="center" vertical="center" wrapText="1"/>
    </xf>
    <xf numFmtId="49" fontId="16" fillId="12" borderId="29" xfId="0" applyNumberFormat="1" applyFont="1" applyFill="1" applyBorder="1" applyAlignment="1">
      <alignment horizontal="center" vertical="center" wrapText="1"/>
    </xf>
    <xf numFmtId="0" fontId="20" fillId="0" borderId="8" xfId="0" applyFont="1" applyBorder="1" applyAlignment="1">
      <alignment horizontal="center"/>
    </xf>
    <xf numFmtId="165" fontId="20" fillId="0" borderId="1" xfId="7" applyNumberFormat="1" applyFont="1" applyFill="1" applyAlignment="1">
      <alignment horizontal="right" vertical="center" wrapText="1"/>
      <protection locked="0"/>
    </xf>
    <xf numFmtId="165" fontId="20" fillId="0" borderId="1" xfId="7" quotePrefix="1" applyNumberFormat="1" applyFont="1" applyFill="1" applyAlignment="1">
      <alignment horizontal="right" vertical="center" wrapText="1"/>
      <protection locked="0"/>
    </xf>
    <xf numFmtId="0" fontId="20" fillId="12" borderId="20" xfId="0" applyFont="1" applyFill="1" applyBorder="1" applyAlignment="1">
      <alignment vertical="center"/>
    </xf>
    <xf numFmtId="0" fontId="20" fillId="12" borderId="18" xfId="0" applyFont="1" applyFill="1" applyBorder="1" applyAlignment="1">
      <alignment vertical="center"/>
    </xf>
    <xf numFmtId="0" fontId="16" fillId="0" borderId="36" xfId="0" applyFont="1" applyBorder="1"/>
    <xf numFmtId="0" fontId="18" fillId="0" borderId="22" xfId="0" applyFont="1" applyBorder="1" applyAlignment="1">
      <alignment horizontal="center" vertical="center"/>
    </xf>
    <xf numFmtId="49" fontId="20" fillId="12" borderId="52" xfId="0" applyNumberFormat="1" applyFont="1" applyFill="1" applyBorder="1"/>
    <xf numFmtId="49" fontId="20" fillId="12" borderId="22" xfId="0" applyNumberFormat="1" applyFont="1" applyFill="1" applyBorder="1" applyAlignment="1">
      <alignment horizontal="center" vertical="center"/>
    </xf>
    <xf numFmtId="49" fontId="20" fillId="12" borderId="20" xfId="0" applyNumberFormat="1" applyFont="1" applyFill="1" applyBorder="1" applyAlignment="1">
      <alignment horizontal="center" vertical="center" wrapText="1"/>
    </xf>
    <xf numFmtId="49" fontId="20" fillId="12" borderId="20" xfId="0" applyNumberFormat="1" applyFont="1" applyFill="1" applyBorder="1"/>
    <xf numFmtId="49" fontId="20" fillId="12" borderId="57" xfId="0" applyNumberFormat="1" applyFont="1" applyFill="1" applyBorder="1" applyAlignment="1">
      <alignment horizontal="center" vertical="center" wrapText="1"/>
    </xf>
    <xf numFmtId="49" fontId="20" fillId="0" borderId="36" xfId="0" applyNumberFormat="1" applyFont="1" applyBorder="1"/>
    <xf numFmtId="166" fontId="20" fillId="0" borderId="22" xfId="12" quotePrefix="1" applyNumberFormat="1" applyFont="1" applyBorder="1" applyAlignment="1">
      <alignment vertical="center" wrapText="1"/>
    </xf>
    <xf numFmtId="166" fontId="20" fillId="0" borderId="15" xfId="12" quotePrefix="1" applyNumberFormat="1" applyFont="1" applyBorder="1" applyAlignment="1">
      <alignment vertical="center" wrapText="1"/>
    </xf>
    <xf numFmtId="4" fontId="20" fillId="7" borderId="21" xfId="0" applyNumberFormat="1" applyFont="1" applyFill="1" applyBorder="1" applyAlignment="1">
      <alignment vertical="center"/>
    </xf>
    <xf numFmtId="167" fontId="20" fillId="0" borderId="1" xfId="0" applyNumberFormat="1" applyFont="1" applyBorder="1" applyAlignment="1">
      <alignment horizontal="center" vertical="center" wrapText="1"/>
    </xf>
    <xf numFmtId="0" fontId="40" fillId="12" borderId="15" xfId="0" applyFont="1" applyFill="1" applyBorder="1" applyAlignment="1">
      <alignment horizontal="center" vertical="center"/>
    </xf>
    <xf numFmtId="0" fontId="20" fillId="12" borderId="21" xfId="0" applyFont="1" applyFill="1" applyBorder="1" applyAlignment="1">
      <alignment horizontal="right" vertical="center" wrapText="1"/>
    </xf>
    <xf numFmtId="0" fontId="20" fillId="12" borderId="22" xfId="0" applyFont="1" applyFill="1" applyBorder="1" applyAlignment="1">
      <alignment horizontal="right" vertical="center" wrapText="1"/>
    </xf>
    <xf numFmtId="0" fontId="20" fillId="12" borderId="29" xfId="0" applyFont="1" applyFill="1" applyBorder="1" applyAlignment="1">
      <alignment horizontal="right" vertical="center" wrapText="1"/>
    </xf>
    <xf numFmtId="0" fontId="20" fillId="12" borderId="15" xfId="0" applyFont="1" applyFill="1" applyBorder="1" applyAlignment="1">
      <alignment horizontal="right" vertical="center" wrapText="1"/>
    </xf>
    <xf numFmtId="0" fontId="18" fillId="12" borderId="21" xfId="0" applyFont="1" applyFill="1" applyBorder="1" applyAlignment="1">
      <alignment horizontal="right" vertical="center" wrapText="1"/>
    </xf>
    <xf numFmtId="0" fontId="18" fillId="12" borderId="22" xfId="0" applyFont="1" applyFill="1" applyBorder="1" applyAlignment="1">
      <alignment horizontal="right" vertical="center" wrapText="1"/>
    </xf>
    <xf numFmtId="0" fontId="18" fillId="12" borderId="29" xfId="0" applyFont="1" applyFill="1" applyBorder="1" applyAlignment="1">
      <alignment horizontal="right" vertical="center" wrapText="1"/>
    </xf>
    <xf numFmtId="0" fontId="18" fillId="12" borderId="15" xfId="0" applyFont="1" applyFill="1" applyBorder="1" applyAlignment="1">
      <alignment horizontal="right" vertical="center" wrapText="1"/>
    </xf>
    <xf numFmtId="0" fontId="18" fillId="12" borderId="23" xfId="0" applyFont="1" applyFill="1" applyBorder="1" applyAlignment="1">
      <alignment horizontal="right" vertical="center" wrapText="1"/>
    </xf>
    <xf numFmtId="49" fontId="20" fillId="12" borderId="66" xfId="0" applyNumberFormat="1" applyFont="1" applyFill="1" applyBorder="1" applyAlignment="1">
      <alignment horizontal="center" vertical="center" wrapText="1"/>
    </xf>
    <xf numFmtId="0" fontId="21" fillId="9" borderId="1" xfId="0" applyFont="1" applyFill="1" applyBorder="1" applyAlignment="1">
      <alignment horizontal="right" vertical="center" wrapText="1"/>
    </xf>
    <xf numFmtId="0" fontId="21" fillId="9" borderId="1" xfId="0" applyFont="1" applyFill="1" applyBorder="1" applyAlignment="1">
      <alignment horizontal="right"/>
    </xf>
    <xf numFmtId="165" fontId="20" fillId="0" borderId="16" xfId="0" quotePrefix="1" applyNumberFormat="1" applyFont="1" applyBorder="1" applyAlignment="1">
      <alignment vertical="center" wrapText="1"/>
    </xf>
    <xf numFmtId="165" fontId="20" fillId="0" borderId="22" xfId="0" quotePrefix="1" applyNumberFormat="1" applyFont="1" applyBorder="1" applyAlignment="1">
      <alignment vertical="center" wrapText="1"/>
    </xf>
    <xf numFmtId="165" fontId="20" fillId="6" borderId="16" xfId="0" quotePrefix="1" applyNumberFormat="1" applyFont="1" applyFill="1" applyBorder="1" applyAlignment="1">
      <alignment vertical="center" wrapText="1"/>
    </xf>
    <xf numFmtId="164" fontId="20" fillId="0" borderId="16" xfId="0" quotePrefix="1" applyNumberFormat="1" applyFont="1" applyBorder="1" applyAlignment="1">
      <alignment vertical="center" wrapText="1"/>
    </xf>
    <xf numFmtId="165" fontId="20" fillId="0" borderId="20" xfId="0" quotePrefix="1" applyNumberFormat="1" applyFont="1" applyBorder="1" applyAlignment="1">
      <alignment vertical="center" wrapText="1"/>
    </xf>
    <xf numFmtId="165" fontId="20" fillId="0" borderId="29" xfId="0" quotePrefix="1" applyNumberFormat="1" applyFont="1" applyBorder="1" applyAlignment="1">
      <alignment vertical="center" wrapText="1"/>
    </xf>
    <xf numFmtId="165" fontId="20" fillId="0" borderId="21" xfId="0" quotePrefix="1" applyNumberFormat="1" applyFont="1" applyBorder="1" applyAlignment="1">
      <alignment vertical="center" wrapText="1"/>
    </xf>
    <xf numFmtId="165" fontId="20" fillId="0" borderId="15" xfId="0" quotePrefix="1" applyNumberFormat="1" applyFont="1" applyBorder="1" applyAlignment="1">
      <alignment vertical="center" wrapText="1"/>
    </xf>
    <xf numFmtId="165" fontId="20" fillId="0" borderId="28" xfId="0" quotePrefix="1" applyNumberFormat="1" applyFont="1" applyBorder="1" applyAlignment="1">
      <alignment vertical="center" wrapText="1"/>
    </xf>
    <xf numFmtId="164" fontId="20" fillId="0" borderId="29" xfId="0" quotePrefix="1" applyNumberFormat="1" applyFont="1" applyBorder="1" applyAlignment="1">
      <alignment vertical="center" wrapText="1"/>
    </xf>
    <xf numFmtId="165" fontId="20" fillId="6" borderId="28" xfId="0" quotePrefix="1" applyNumberFormat="1" applyFont="1" applyFill="1" applyBorder="1" applyAlignment="1">
      <alignment vertical="center" wrapText="1"/>
    </xf>
    <xf numFmtId="1" fontId="11" fillId="0" borderId="0" xfId="0" applyNumberFormat="1" applyFont="1"/>
    <xf numFmtId="49" fontId="20" fillId="12" borderId="0" xfId="0" applyNumberFormat="1" applyFont="1" applyFill="1"/>
    <xf numFmtId="0" fontId="20" fillId="0" borderId="42"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2" fillId="0" borderId="39" xfId="0" applyFont="1" applyBorder="1" applyAlignment="1">
      <alignment vertical="center"/>
    </xf>
    <xf numFmtId="0" fontId="22" fillId="0" borderId="38" xfId="0" applyFont="1" applyBorder="1" applyAlignment="1">
      <alignment vertical="center"/>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20" xfId="0" applyFont="1" applyBorder="1" applyAlignment="1">
      <alignment vertical="center"/>
    </xf>
    <xf numFmtId="0" fontId="2" fillId="8" borderId="24" xfId="0" applyFont="1" applyFill="1" applyBorder="1" applyAlignment="1">
      <alignment vertical="center"/>
    </xf>
    <xf numFmtId="0" fontId="2" fillId="8" borderId="48" xfId="0" applyFont="1" applyFill="1" applyBorder="1" applyAlignment="1">
      <alignment vertical="center"/>
    </xf>
    <xf numFmtId="0" fontId="20" fillId="0" borderId="39" xfId="0" applyFont="1" applyBorder="1" applyAlignment="1">
      <alignment horizontal="center" vertical="center" wrapText="1"/>
    </xf>
    <xf numFmtId="0" fontId="20" fillId="0" borderId="50" xfId="0" applyFont="1" applyBorder="1" applyAlignment="1">
      <alignment horizontal="center" vertical="center" wrapText="1"/>
    </xf>
    <xf numFmtId="4" fontId="20" fillId="7" borderId="22" xfId="0" applyNumberFormat="1" applyFont="1" applyFill="1" applyBorder="1" applyAlignment="1">
      <alignment vertical="center"/>
    </xf>
    <xf numFmtId="0" fontId="20" fillId="14" borderId="22" xfId="0" applyFont="1" applyFill="1" applyBorder="1" applyAlignment="1">
      <alignment horizontal="center" vertical="center" wrapText="1"/>
    </xf>
    <xf numFmtId="0" fontId="20" fillId="7" borderId="22" xfId="0" applyFont="1" applyFill="1" applyBorder="1" applyAlignment="1">
      <alignment vertical="center"/>
    </xf>
    <xf numFmtId="0" fontId="20" fillId="7" borderId="22" xfId="0" applyFont="1" applyFill="1" applyBorder="1" applyAlignment="1">
      <alignment horizontal="center" vertical="center"/>
    </xf>
    <xf numFmtId="0" fontId="20" fillId="12" borderId="2" xfId="0" applyFont="1" applyFill="1" applyBorder="1" applyAlignment="1">
      <alignment horizontal="center" vertical="center" wrapText="1"/>
    </xf>
    <xf numFmtId="0" fontId="2" fillId="12" borderId="0" xfId="0" applyFont="1" applyFill="1" applyAlignment="1">
      <alignment vertical="center"/>
    </xf>
    <xf numFmtId="0" fontId="41" fillId="12" borderId="0" xfId="0" applyFont="1" applyFill="1" applyAlignment="1">
      <alignment vertical="center"/>
    </xf>
    <xf numFmtId="0" fontId="32" fillId="12" borderId="1" xfId="0" applyFont="1" applyFill="1" applyBorder="1"/>
    <xf numFmtId="165" fontId="20" fillId="12" borderId="1" xfId="0" applyNumberFormat="1" applyFont="1" applyFill="1" applyBorder="1"/>
    <xf numFmtId="0" fontId="23" fillId="12" borderId="1" xfId="0" applyFont="1" applyFill="1" applyBorder="1" applyAlignment="1">
      <alignment horizontal="center" vertical="center"/>
    </xf>
    <xf numFmtId="0" fontId="23" fillId="12" borderId="1" xfId="0" applyFont="1" applyFill="1" applyBorder="1" applyAlignment="1">
      <alignment wrapText="1"/>
    </xf>
    <xf numFmtId="165" fontId="16" fillId="12" borderId="1" xfId="0" applyNumberFormat="1" applyFont="1" applyFill="1" applyBorder="1"/>
    <xf numFmtId="49" fontId="20" fillId="0" borderId="23" xfId="0" applyNumberFormat="1" applyFont="1" applyBorder="1" applyAlignment="1">
      <alignment horizontal="center" vertical="center" wrapText="1"/>
    </xf>
    <xf numFmtId="49" fontId="20" fillId="12" borderId="0" xfId="0" applyNumberFormat="1" applyFont="1" applyFill="1" applyAlignment="1">
      <alignment vertical="center" wrapText="1"/>
    </xf>
    <xf numFmtId="49" fontId="20" fillId="12" borderId="21" xfId="0" applyNumberFormat="1" applyFont="1" applyFill="1" applyBorder="1" applyAlignment="1">
      <alignment vertical="center" wrapText="1"/>
    </xf>
    <xf numFmtId="49" fontId="20" fillId="12" borderId="21" xfId="0" applyNumberFormat="1" applyFont="1" applyFill="1" applyBorder="1" applyAlignment="1">
      <alignment horizontal="center" vertical="center" wrapText="1"/>
    </xf>
    <xf numFmtId="49" fontId="20" fillId="12" borderId="23" xfId="0" applyNumberFormat="1" applyFont="1" applyFill="1" applyBorder="1" applyAlignment="1">
      <alignment horizontal="center" vertical="center" wrapText="1"/>
    </xf>
    <xf numFmtId="49" fontId="18" fillId="12" borderId="17" xfId="0" applyNumberFormat="1" applyFont="1" applyFill="1" applyBorder="1" applyAlignment="1">
      <alignment vertical="center" wrapText="1"/>
    </xf>
    <xf numFmtId="49" fontId="20" fillId="12" borderId="17" xfId="0" applyNumberFormat="1" applyFont="1" applyFill="1" applyBorder="1" applyAlignment="1">
      <alignment vertical="center" wrapText="1"/>
    </xf>
    <xf numFmtId="49" fontId="18" fillId="12" borderId="19" xfId="0" applyNumberFormat="1" applyFont="1" applyFill="1" applyBorder="1" applyAlignment="1">
      <alignment vertical="center" wrapText="1"/>
    </xf>
    <xf numFmtId="49" fontId="20" fillId="12" borderId="19" xfId="0" applyNumberFormat="1" applyFont="1" applyFill="1" applyBorder="1" applyAlignment="1">
      <alignment vertical="center" wrapText="1"/>
    </xf>
    <xf numFmtId="49" fontId="23" fillId="12" borderId="21" xfId="0" applyNumberFormat="1" applyFont="1" applyFill="1" applyBorder="1" applyAlignment="1">
      <alignment vertical="center" wrapText="1"/>
    </xf>
    <xf numFmtId="165" fontId="18" fillId="12" borderId="19" xfId="0" applyNumberFormat="1" applyFont="1" applyFill="1" applyBorder="1" applyAlignment="1">
      <alignment horizontal="right" vertical="center" wrapText="1"/>
    </xf>
    <xf numFmtId="165" fontId="20" fillId="12" borderId="19" xfId="0" applyNumberFormat="1" applyFont="1" applyFill="1" applyBorder="1" applyAlignment="1">
      <alignment horizontal="right" vertical="center" wrapText="1"/>
    </xf>
    <xf numFmtId="165" fontId="22" fillId="12" borderId="19" xfId="0" applyNumberFormat="1" applyFont="1" applyFill="1" applyBorder="1" applyAlignment="1">
      <alignment horizontal="right" vertical="center" wrapText="1"/>
    </xf>
    <xf numFmtId="165" fontId="18" fillId="12" borderId="21" xfId="0" applyNumberFormat="1" applyFont="1" applyFill="1" applyBorder="1" applyAlignment="1">
      <alignment horizontal="right" vertical="center" wrapText="1"/>
    </xf>
    <xf numFmtId="165" fontId="20" fillId="12" borderId="21" xfId="0" applyNumberFormat="1" applyFont="1" applyFill="1" applyBorder="1" applyAlignment="1">
      <alignment horizontal="right" vertical="center" wrapText="1"/>
    </xf>
    <xf numFmtId="165" fontId="22" fillId="12" borderId="21" xfId="0" applyNumberFormat="1" applyFont="1" applyFill="1" applyBorder="1" applyAlignment="1">
      <alignment horizontal="right" vertical="center" wrapText="1"/>
    </xf>
    <xf numFmtId="165" fontId="20" fillId="0" borderId="19" xfId="0" applyNumberFormat="1" applyFont="1" applyBorder="1" applyAlignment="1">
      <alignment horizontal="right" vertical="center" wrapText="1"/>
    </xf>
    <xf numFmtId="165" fontId="20" fillId="0" borderId="21" xfId="0" applyNumberFormat="1" applyFont="1" applyBorder="1" applyAlignment="1">
      <alignment horizontal="right" vertical="center" wrapText="1"/>
    </xf>
    <xf numFmtId="49" fontId="20" fillId="0" borderId="19" xfId="0" applyNumberFormat="1" applyFont="1" applyBorder="1"/>
    <xf numFmtId="49" fontId="20" fillId="0" borderId="55" xfId="0" applyNumberFormat="1" applyFont="1" applyBorder="1"/>
    <xf numFmtId="165" fontId="20" fillId="0" borderId="21" xfId="0" quotePrefix="1" applyNumberFormat="1" applyFont="1" applyBorder="1" applyAlignment="1">
      <alignment horizontal="right" wrapText="1"/>
    </xf>
    <xf numFmtId="165" fontId="20" fillId="12" borderId="21" xfId="0" quotePrefix="1" applyNumberFormat="1" applyFont="1" applyFill="1" applyBorder="1" applyAlignment="1">
      <alignment horizontal="right" vertical="center" wrapText="1"/>
    </xf>
    <xf numFmtId="0" fontId="18" fillId="0" borderId="0" xfId="0" applyFont="1" applyAlignment="1">
      <alignment vertical="center"/>
    </xf>
    <xf numFmtId="49" fontId="24" fillId="0" borderId="1" xfId="0" applyNumberFormat="1" applyFont="1" applyBorder="1" applyAlignment="1">
      <alignment horizontal="center" vertical="center" wrapText="1"/>
    </xf>
    <xf numFmtId="0" fontId="24" fillId="0" borderId="1" xfId="0" applyFont="1" applyBorder="1" applyAlignment="1">
      <alignment vertical="center" wrapText="1"/>
    </xf>
    <xf numFmtId="49" fontId="18" fillId="0" borderId="1" xfId="0" applyNumberFormat="1" applyFont="1" applyBorder="1" applyAlignment="1">
      <alignment horizontal="center" vertical="center" wrapText="1"/>
    </xf>
    <xf numFmtId="0" fontId="18" fillId="0" borderId="1" xfId="0" applyFont="1" applyBorder="1" applyAlignment="1">
      <alignment horizontal="left" vertical="center" wrapText="1" indent="1"/>
    </xf>
    <xf numFmtId="0" fontId="2" fillId="12" borderId="10" xfId="0" applyFont="1" applyFill="1" applyBorder="1" applyAlignment="1">
      <alignment vertical="center" wrapText="1"/>
    </xf>
    <xf numFmtId="0" fontId="2" fillId="12" borderId="9" xfId="0" applyFont="1" applyFill="1" applyBorder="1" applyAlignment="1">
      <alignment vertical="center" wrapText="1"/>
    </xf>
    <xf numFmtId="0" fontId="2" fillId="12" borderId="51"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12" borderId="9" xfId="0" applyFont="1" applyFill="1" applyBorder="1" applyAlignment="1">
      <alignment horizontal="center" vertical="center" wrapText="1"/>
    </xf>
    <xf numFmtId="0" fontId="2" fillId="12" borderId="6" xfId="0" applyFont="1" applyFill="1" applyBorder="1" applyAlignment="1">
      <alignment horizontal="center" vertical="center" wrapText="1"/>
    </xf>
    <xf numFmtId="0" fontId="2" fillId="12" borderId="7" xfId="0" applyFont="1" applyFill="1" applyBorder="1" applyAlignment="1">
      <alignment horizontal="center" vertical="center" wrapText="1"/>
    </xf>
    <xf numFmtId="0" fontId="22" fillId="12" borderId="1" xfId="0" applyFont="1" applyFill="1" applyBorder="1" applyAlignment="1">
      <alignment vertical="center" wrapText="1"/>
    </xf>
    <xf numFmtId="165" fontId="20" fillId="12" borderId="1" xfId="0" applyNumberFormat="1" applyFont="1" applyFill="1" applyBorder="1" applyAlignment="1">
      <alignment horizontal="right" vertical="center" wrapText="1"/>
    </xf>
    <xf numFmtId="165" fontId="22" fillId="12" borderId="2" xfId="0" applyNumberFormat="1" applyFont="1" applyFill="1" applyBorder="1" applyAlignment="1">
      <alignment horizontal="right" vertical="center" wrapText="1"/>
    </xf>
    <xf numFmtId="165" fontId="39" fillId="5" borderId="2" xfId="0" applyNumberFormat="1" applyFont="1" applyFill="1" applyBorder="1" applyAlignment="1">
      <alignment horizontal="right" vertical="center" wrapText="1"/>
    </xf>
    <xf numFmtId="165" fontId="39" fillId="5" borderId="1" xfId="0" applyNumberFormat="1" applyFont="1" applyFill="1" applyBorder="1" applyAlignment="1">
      <alignment horizontal="right" vertical="center" wrapText="1"/>
    </xf>
    <xf numFmtId="0" fontId="18" fillId="18" borderId="0" xfId="0" applyFont="1" applyFill="1" applyAlignment="1">
      <alignment wrapText="1"/>
    </xf>
    <xf numFmtId="0" fontId="24" fillId="18" borderId="0" xfId="0" applyFont="1" applyFill="1" applyAlignment="1">
      <alignment wrapText="1"/>
    </xf>
    <xf numFmtId="0" fontId="2" fillId="20" borderId="4" xfId="0" applyFont="1" applyFill="1" applyBorder="1" applyAlignment="1">
      <alignment wrapText="1"/>
    </xf>
    <xf numFmtId="0" fontId="18" fillId="18" borderId="4" xfId="0" applyFont="1" applyFill="1" applyBorder="1"/>
    <xf numFmtId="0" fontId="18" fillId="18" borderId="4" xfId="0" applyFont="1" applyFill="1" applyBorder="1" applyAlignment="1">
      <alignment wrapText="1"/>
    </xf>
    <xf numFmtId="3" fontId="20" fillId="0" borderId="4" xfId="0" applyNumberFormat="1" applyFont="1" applyBorder="1" applyAlignment="1">
      <alignment wrapText="1"/>
    </xf>
    <xf numFmtId="0" fontId="20" fillId="0" borderId="4" xfId="0" applyFont="1" applyBorder="1" applyAlignment="1">
      <alignment wrapText="1"/>
    </xf>
    <xf numFmtId="166" fontId="20" fillId="0" borderId="4" xfId="0" applyNumberFormat="1" applyFont="1" applyBorder="1" applyAlignment="1">
      <alignment wrapText="1"/>
    </xf>
    <xf numFmtId="0" fontId="18" fillId="0" borderId="4" xfId="0" applyFont="1" applyBorder="1" applyAlignment="1">
      <alignment wrapText="1"/>
    </xf>
    <xf numFmtId="0" fontId="20" fillId="21" borderId="4" xfId="0" applyFont="1" applyFill="1" applyBorder="1" applyAlignment="1">
      <alignment wrapText="1"/>
    </xf>
    <xf numFmtId="0" fontId="18" fillId="21" borderId="4" xfId="0" applyFont="1" applyFill="1" applyBorder="1" applyAlignment="1">
      <alignment wrapText="1"/>
    </xf>
    <xf numFmtId="0" fontId="24" fillId="18" borderId="4" xfId="0" applyFont="1" applyFill="1" applyBorder="1" applyAlignment="1">
      <alignment wrapText="1"/>
    </xf>
    <xf numFmtId="165" fontId="20" fillId="0" borderId="4" xfId="0" applyNumberFormat="1" applyFont="1" applyBorder="1" applyAlignment="1">
      <alignment wrapText="1"/>
    </xf>
    <xf numFmtId="165" fontId="20" fillId="18" borderId="4" xfId="0" applyNumberFormat="1" applyFont="1" applyFill="1" applyBorder="1" applyAlignment="1">
      <alignment wrapText="1"/>
    </xf>
    <xf numFmtId="165" fontId="18" fillId="21" borderId="4" xfId="0" applyNumberFormat="1" applyFont="1" applyFill="1" applyBorder="1" applyAlignment="1">
      <alignment wrapText="1"/>
    </xf>
    <xf numFmtId="165" fontId="20" fillId="21" borderId="4" xfId="0" applyNumberFormat="1" applyFont="1" applyFill="1" applyBorder="1" applyAlignment="1">
      <alignment wrapText="1"/>
    </xf>
    <xf numFmtId="0" fontId="2" fillId="20" borderId="13" xfId="0" applyFont="1" applyFill="1" applyBorder="1" applyAlignment="1">
      <alignment wrapText="1"/>
    </xf>
    <xf numFmtId="9" fontId="24" fillId="20" borderId="4" xfId="0" applyNumberFormat="1" applyFont="1" applyFill="1" applyBorder="1" applyAlignment="1">
      <alignment wrapText="1"/>
    </xf>
    <xf numFmtId="9" fontId="24" fillId="10" borderId="4" xfId="0" applyNumberFormat="1" applyFont="1" applyFill="1" applyBorder="1" applyAlignment="1">
      <alignment wrapText="1"/>
    </xf>
    <xf numFmtId="9" fontId="24" fillId="22" borderId="4" xfId="0" applyNumberFormat="1" applyFont="1" applyFill="1" applyBorder="1" applyAlignment="1">
      <alignment wrapText="1"/>
    </xf>
    <xf numFmtId="9" fontId="2" fillId="22" borderId="4" xfId="0" applyNumberFormat="1" applyFont="1" applyFill="1" applyBorder="1" applyAlignment="1">
      <alignment wrapText="1"/>
    </xf>
    <xf numFmtId="9" fontId="2" fillId="10" borderId="4" xfId="0" applyNumberFormat="1" applyFont="1" applyFill="1" applyBorder="1" applyAlignment="1">
      <alignment wrapText="1"/>
    </xf>
    <xf numFmtId="9" fontId="2" fillId="20" borderId="4" xfId="0" applyNumberFormat="1" applyFont="1" applyFill="1" applyBorder="1" applyAlignment="1">
      <alignment wrapText="1"/>
    </xf>
    <xf numFmtId="165" fontId="20" fillId="0" borderId="59" xfId="0" applyNumberFormat="1" applyFont="1" applyBorder="1" applyAlignment="1">
      <alignment vertical="top" wrapText="1"/>
    </xf>
    <xf numFmtId="0" fontId="18" fillId="0" borderId="6" xfId="0" applyFont="1" applyBorder="1" applyAlignment="1">
      <alignment wrapText="1"/>
    </xf>
    <xf numFmtId="165" fontId="20" fillId="0" borderId="5" xfId="0" applyNumberFormat="1" applyFont="1" applyBorder="1" applyAlignment="1">
      <alignment wrapText="1"/>
    </xf>
    <xf numFmtId="165" fontId="20" fillId="0" borderId="4" xfId="0" applyNumberFormat="1" applyFont="1" applyBorder="1" applyAlignment="1">
      <alignment vertical="top" wrapText="1"/>
    </xf>
    <xf numFmtId="0" fontId="20" fillId="0" borderId="14" xfId="0" applyFont="1" applyBorder="1" applyAlignment="1">
      <alignment wrapText="1"/>
    </xf>
    <xf numFmtId="165" fontId="20" fillId="0" borderId="59" xfId="0" applyNumberFormat="1" applyFont="1" applyBorder="1" applyAlignment="1">
      <alignment wrapText="1"/>
    </xf>
    <xf numFmtId="0" fontId="20" fillId="19" borderId="4" xfId="0" applyFont="1" applyFill="1" applyBorder="1" applyAlignment="1">
      <alignment wrapText="1"/>
    </xf>
    <xf numFmtId="165" fontId="18" fillId="8" borderId="0" xfId="0" applyNumberFormat="1" applyFont="1" applyFill="1" applyAlignment="1">
      <alignment wrapText="1"/>
    </xf>
    <xf numFmtId="165" fontId="20" fillId="8" borderId="4" xfId="0" applyNumberFormat="1" applyFont="1" applyFill="1" applyBorder="1" applyAlignment="1">
      <alignment wrapText="1"/>
    </xf>
    <xf numFmtId="165" fontId="18" fillId="8" borderId="4" xfId="0" applyNumberFormat="1" applyFont="1" applyFill="1" applyBorder="1" applyAlignment="1">
      <alignment wrapText="1"/>
    </xf>
    <xf numFmtId="0" fontId="24" fillId="0" borderId="4" xfId="0" applyFont="1" applyBorder="1" applyAlignment="1">
      <alignment wrapText="1"/>
    </xf>
    <xf numFmtId="165" fontId="20" fillId="0" borderId="9" xfId="0" applyNumberFormat="1" applyFont="1" applyBorder="1" applyAlignment="1">
      <alignment wrapText="1"/>
    </xf>
    <xf numFmtId="165" fontId="18" fillId="0" borderId="1" xfId="0" applyNumberFormat="1" applyFont="1" applyBorder="1" applyAlignment="1">
      <alignment wrapText="1"/>
    </xf>
    <xf numFmtId="0" fontId="18" fillId="23" borderId="1" xfId="0" applyFont="1" applyFill="1" applyBorder="1" applyAlignment="1">
      <alignment horizontal="center" wrapText="1"/>
    </xf>
    <xf numFmtId="0" fontId="18" fillId="12" borderId="6" xfId="0" applyFont="1" applyFill="1" applyBorder="1" applyAlignment="1">
      <alignment horizontal="center" wrapText="1"/>
    </xf>
    <xf numFmtId="0" fontId="18" fillId="23" borderId="6" xfId="0" applyFont="1" applyFill="1" applyBorder="1" applyAlignment="1">
      <alignment horizontal="center" wrapText="1"/>
    </xf>
    <xf numFmtId="0" fontId="18" fillId="0" borderId="1" xfId="0" applyFont="1" applyBorder="1" applyAlignment="1">
      <alignment horizontal="center" wrapText="1"/>
    </xf>
    <xf numFmtId="0" fontId="18" fillId="0" borderId="6" xfId="0" applyFont="1" applyBorder="1" applyAlignment="1">
      <alignment horizontal="center" wrapText="1"/>
    </xf>
    <xf numFmtId="0" fontId="18" fillId="21" borderId="6" xfId="0" applyFont="1" applyFill="1" applyBorder="1" applyAlignment="1">
      <alignment horizontal="center" wrapText="1"/>
    </xf>
    <xf numFmtId="0" fontId="24" fillId="0" borderId="6" xfId="0" applyFont="1" applyBorder="1" applyAlignment="1">
      <alignment horizontal="center" wrapText="1"/>
    </xf>
    <xf numFmtId="0" fontId="20" fillId="18" borderId="4" xfId="0" applyFont="1" applyFill="1" applyBorder="1" applyAlignment="1">
      <alignment horizontal="center"/>
    </xf>
    <xf numFmtId="0" fontId="20" fillId="0" borderId="4" xfId="0" applyFont="1" applyBorder="1" applyAlignment="1">
      <alignment horizontal="center"/>
    </xf>
    <xf numFmtId="0" fontId="18" fillId="18" borderId="4" xfId="0" applyFont="1" applyFill="1" applyBorder="1" applyAlignment="1">
      <alignment horizontal="center"/>
    </xf>
    <xf numFmtId="165" fontId="20" fillId="12" borderId="23" xfId="0" applyNumberFormat="1" applyFont="1" applyFill="1" applyBorder="1" applyAlignment="1">
      <alignment horizontal="right" vertical="center" wrapText="1"/>
    </xf>
    <xf numFmtId="165" fontId="20" fillId="12" borderId="22" xfId="0" applyNumberFormat="1" applyFont="1" applyFill="1" applyBorder="1" applyAlignment="1">
      <alignment horizontal="right" vertical="center" wrapText="1"/>
    </xf>
    <xf numFmtId="165" fontId="20" fillId="12" borderId="15" xfId="0" applyNumberFormat="1" applyFont="1" applyFill="1" applyBorder="1" applyAlignment="1">
      <alignment horizontal="right" vertical="center" wrapText="1"/>
    </xf>
    <xf numFmtId="165" fontId="21" fillId="5" borderId="22" xfId="0" applyNumberFormat="1" applyFont="1" applyFill="1" applyBorder="1" applyAlignment="1">
      <alignment horizontal="right" vertical="center"/>
    </xf>
    <xf numFmtId="165" fontId="20" fillId="12" borderId="22" xfId="0" quotePrefix="1" applyNumberFormat="1" applyFont="1" applyFill="1" applyBorder="1" applyAlignment="1">
      <alignment horizontal="right" vertical="center" wrapText="1"/>
    </xf>
    <xf numFmtId="165" fontId="20" fillId="12" borderId="15" xfId="0" quotePrefix="1" applyNumberFormat="1" applyFont="1" applyFill="1" applyBorder="1" applyAlignment="1">
      <alignment horizontal="right" vertical="center" wrapText="1"/>
    </xf>
    <xf numFmtId="4" fontId="20" fillId="7" borderId="15" xfId="0" applyNumberFormat="1" applyFont="1" applyFill="1" applyBorder="1" applyAlignment="1">
      <alignment vertical="center"/>
    </xf>
    <xf numFmtId="0" fontId="20" fillId="7" borderId="15" xfId="0" applyFont="1" applyFill="1" applyBorder="1" applyAlignment="1">
      <alignment vertical="center"/>
    </xf>
    <xf numFmtId="0" fontId="2" fillId="8" borderId="47" xfId="0" applyFont="1" applyFill="1" applyBorder="1" applyAlignment="1">
      <alignment horizontal="center" vertical="center" wrapText="1"/>
    </xf>
    <xf numFmtId="0" fontId="2" fillId="0" borderId="15" xfId="0" applyFont="1" applyBorder="1" applyAlignment="1">
      <alignment horizontal="left" vertical="center" wrapText="1"/>
    </xf>
    <xf numFmtId="0" fontId="20" fillId="0" borderId="45" xfId="0" applyFont="1" applyBorder="1" applyAlignment="1">
      <alignment horizontal="left" vertical="center" wrapText="1"/>
    </xf>
    <xf numFmtId="0" fontId="20" fillId="13" borderId="45" xfId="0" applyFont="1" applyFill="1" applyBorder="1" applyAlignment="1">
      <alignment horizontal="left" vertical="center" wrapText="1"/>
    </xf>
    <xf numFmtId="4" fontId="22" fillId="7" borderId="22" xfId="0" applyNumberFormat="1" applyFont="1" applyFill="1" applyBorder="1" applyAlignment="1">
      <alignment horizontal="right" vertical="center" wrapText="1"/>
    </xf>
    <xf numFmtId="4" fontId="2" fillId="13" borderId="49" xfId="0" applyNumberFormat="1" applyFont="1" applyFill="1" applyBorder="1" applyAlignment="1">
      <alignment horizontal="right" vertical="center" wrapText="1"/>
    </xf>
    <xf numFmtId="4" fontId="20" fillId="12" borderId="22" xfId="0" applyNumberFormat="1" applyFont="1" applyFill="1" applyBorder="1" applyAlignment="1">
      <alignment horizontal="right" vertical="center" wrapText="1"/>
    </xf>
    <xf numFmtId="4" fontId="2" fillId="7" borderId="22" xfId="0" applyNumberFormat="1" applyFont="1" applyFill="1" applyBorder="1" applyAlignment="1">
      <alignment horizontal="right" vertical="center" wrapText="1"/>
    </xf>
    <xf numFmtId="4" fontId="2" fillId="7" borderId="15" xfId="0" applyNumberFormat="1" applyFont="1" applyFill="1" applyBorder="1" applyAlignment="1">
      <alignment horizontal="right" vertical="center" wrapText="1"/>
    </xf>
    <xf numFmtId="4" fontId="2" fillId="7" borderId="21" xfId="0" applyNumberFormat="1" applyFont="1" applyFill="1" applyBorder="1" applyAlignment="1">
      <alignment horizontal="right" vertical="center" wrapText="1"/>
    </xf>
    <xf numFmtId="4" fontId="20" fillId="7" borderId="15" xfId="0" applyNumberFormat="1" applyFont="1" applyFill="1" applyBorder="1" applyAlignment="1">
      <alignment horizontal="right" vertical="center"/>
    </xf>
    <xf numFmtId="4" fontId="20" fillId="7" borderId="21" xfId="0" applyNumberFormat="1" applyFont="1" applyFill="1" applyBorder="1" applyAlignment="1">
      <alignment horizontal="right" vertical="center"/>
    </xf>
    <xf numFmtId="4" fontId="20" fillId="12" borderId="15" xfId="0" applyNumberFormat="1" applyFont="1" applyFill="1" applyBorder="1" applyAlignment="1">
      <alignment horizontal="right" vertical="center" wrapText="1"/>
    </xf>
    <xf numFmtId="4" fontId="20" fillId="7" borderId="22" xfId="0" applyNumberFormat="1" applyFont="1" applyFill="1" applyBorder="1" applyAlignment="1">
      <alignment horizontal="right" vertical="center"/>
    </xf>
    <xf numFmtId="4" fontId="2" fillId="0" borderId="49" xfId="0" applyNumberFormat="1" applyFont="1" applyBorder="1" applyAlignment="1">
      <alignment horizontal="right" vertical="center"/>
    </xf>
    <xf numFmtId="165" fontId="20" fillId="0" borderId="1" xfId="0" quotePrefix="1" applyNumberFormat="1" applyFont="1" applyBorder="1" applyAlignment="1">
      <alignment horizontal="right" vertical="center" wrapText="1"/>
    </xf>
    <xf numFmtId="165" fontId="18" fillId="0" borderId="1" xfId="0" quotePrefix="1" applyNumberFormat="1" applyFont="1" applyBorder="1" applyAlignment="1">
      <alignment horizontal="right" vertical="center" wrapText="1"/>
    </xf>
    <xf numFmtId="165" fontId="20" fillId="0" borderId="1" xfId="11" applyNumberFormat="1" applyFont="1" applyBorder="1" applyAlignment="1">
      <alignment horizontal="right" vertical="center"/>
    </xf>
    <xf numFmtId="165" fontId="16" fillId="0" borderId="1" xfId="11" applyNumberFormat="1" applyFont="1" applyBorder="1" applyAlignment="1">
      <alignment horizontal="right" vertical="center" wrapText="1"/>
    </xf>
    <xf numFmtId="165" fontId="16" fillId="0" borderId="1" xfId="11" applyNumberFormat="1" applyFont="1" applyBorder="1" applyAlignment="1">
      <alignment horizontal="right" vertical="center"/>
    </xf>
    <xf numFmtId="14" fontId="20" fillId="0" borderId="1" xfId="10" applyNumberFormat="1" applyFont="1" applyBorder="1" applyAlignment="1">
      <alignment horizontal="center" vertical="center" wrapText="1"/>
    </xf>
    <xf numFmtId="0" fontId="18" fillId="6" borderId="1" xfId="11" applyFont="1" applyFill="1" applyBorder="1" applyAlignment="1">
      <alignment horizontal="center" vertical="center" wrapText="1"/>
    </xf>
    <xf numFmtId="14" fontId="16" fillId="12" borderId="1" xfId="0" applyNumberFormat="1" applyFont="1" applyFill="1" applyBorder="1" applyAlignment="1">
      <alignment horizontal="right" vertical="center"/>
    </xf>
    <xf numFmtId="0" fontId="16" fillId="12" borderId="1" xfId="0" applyFont="1" applyFill="1" applyBorder="1" applyAlignment="1">
      <alignment horizontal="left" wrapText="1"/>
    </xf>
    <xf numFmtId="165" fontId="16" fillId="12" borderId="1" xfId="0" applyNumberFormat="1" applyFont="1" applyFill="1" applyBorder="1" applyAlignment="1">
      <alignment horizontal="right"/>
    </xf>
    <xf numFmtId="0" fontId="16" fillId="12" borderId="1" xfId="0" applyFont="1" applyFill="1" applyBorder="1" applyAlignment="1">
      <alignment horizontal="left"/>
    </xf>
    <xf numFmtId="165" fontId="16" fillId="0" borderId="1" xfId="0" applyNumberFormat="1" applyFont="1" applyBorder="1" applyAlignment="1">
      <alignment horizontal="right"/>
    </xf>
    <xf numFmtId="4" fontId="16" fillId="12" borderId="1" xfId="0" applyNumberFormat="1" applyFont="1" applyFill="1" applyBorder="1" applyAlignment="1">
      <alignment horizontal="right"/>
    </xf>
    <xf numFmtId="10" fontId="16" fillId="12" borderId="1" xfId="0" applyNumberFormat="1" applyFont="1" applyFill="1" applyBorder="1" applyAlignment="1">
      <alignment horizontal="right"/>
    </xf>
    <xf numFmtId="9" fontId="16" fillId="12" borderId="1" xfId="0" applyNumberFormat="1" applyFont="1" applyFill="1" applyBorder="1" applyAlignment="1">
      <alignment horizontal="right"/>
    </xf>
    <xf numFmtId="165" fontId="20" fillId="0" borderId="59" xfId="0" applyNumberFormat="1" applyFont="1" applyBorder="1" applyAlignment="1">
      <alignment horizontal="right" wrapText="1"/>
    </xf>
    <xf numFmtId="3" fontId="20" fillId="0" borderId="1" xfId="0" applyNumberFormat="1" applyFont="1" applyBorder="1" applyAlignment="1">
      <alignment wrapText="1"/>
    </xf>
    <xf numFmtId="165" fontId="20" fillId="8" borderId="5" xfId="0" applyNumberFormat="1" applyFont="1" applyFill="1" applyBorder="1" applyAlignment="1">
      <alignment wrapText="1"/>
    </xf>
    <xf numFmtId="3" fontId="20" fillId="0" borderId="9" xfId="0" applyNumberFormat="1" applyFont="1" applyBorder="1" applyAlignment="1">
      <alignment wrapText="1"/>
    </xf>
    <xf numFmtId="165" fontId="20" fillId="0" borderId="68" xfId="0" applyNumberFormat="1" applyFont="1" applyBorder="1" applyAlignment="1">
      <alignment wrapText="1"/>
    </xf>
    <xf numFmtId="165" fontId="18" fillId="8" borderId="1" xfId="0" applyNumberFormat="1" applyFont="1" applyFill="1" applyBorder="1" applyAlignment="1">
      <alignment wrapText="1"/>
    </xf>
    <xf numFmtId="165" fontId="20" fillId="8" borderId="1" xfId="0" applyNumberFormat="1" applyFont="1" applyFill="1" applyBorder="1" applyAlignment="1">
      <alignment wrapText="1"/>
    </xf>
    <xf numFmtId="165" fontId="20" fillId="0" borderId="1" xfId="0" applyNumberFormat="1" applyFont="1" applyBorder="1" applyAlignment="1">
      <alignment wrapText="1"/>
    </xf>
    <xf numFmtId="3" fontId="20" fillId="0" borderId="6" xfId="0" applyNumberFormat="1" applyFont="1" applyBorder="1" applyAlignment="1">
      <alignment wrapText="1"/>
    </xf>
    <xf numFmtId="4" fontId="22" fillId="0" borderId="22" xfId="0" applyNumberFormat="1" applyFont="1" applyBorder="1" applyAlignment="1">
      <alignment horizontal="right" vertical="center" wrapText="1"/>
    </xf>
    <xf numFmtId="4" fontId="22" fillId="0" borderId="15" xfId="0" applyNumberFormat="1" applyFont="1" applyBorder="1" applyAlignment="1">
      <alignment horizontal="right" vertical="center" wrapText="1"/>
    </xf>
    <xf numFmtId="4" fontId="22" fillId="0" borderId="21" xfId="0" applyNumberFormat="1" applyFont="1" applyBorder="1" applyAlignment="1">
      <alignment horizontal="right" vertical="center" wrapText="1"/>
    </xf>
    <xf numFmtId="4" fontId="22" fillId="0" borderId="49" xfId="0" applyNumberFormat="1" applyFont="1" applyBorder="1" applyAlignment="1">
      <alignment horizontal="right" vertical="center" wrapText="1"/>
    </xf>
    <xf numFmtId="4" fontId="22" fillId="12" borderId="22" xfId="0" applyNumberFormat="1" applyFont="1" applyFill="1" applyBorder="1" applyAlignment="1">
      <alignment horizontal="right" vertical="center" wrapText="1"/>
    </xf>
    <xf numFmtId="4" fontId="22" fillId="13" borderId="22" xfId="0" applyNumberFormat="1" applyFont="1" applyFill="1" applyBorder="1" applyAlignment="1">
      <alignment horizontal="right" vertical="center" wrapText="1"/>
    </xf>
    <xf numFmtId="4" fontId="22" fillId="13" borderId="15" xfId="0" applyNumberFormat="1" applyFont="1" applyFill="1" applyBorder="1" applyAlignment="1">
      <alignment horizontal="right" vertical="center" wrapText="1"/>
    </xf>
    <xf numFmtId="4" fontId="20" fillId="13" borderId="22" xfId="0" applyNumberFormat="1" applyFont="1" applyFill="1" applyBorder="1" applyAlignment="1">
      <alignment horizontal="right" vertical="center" wrapText="1"/>
    </xf>
    <xf numFmtId="4" fontId="20" fillId="13" borderId="15" xfId="0" applyNumberFormat="1" applyFont="1" applyFill="1" applyBorder="1" applyAlignment="1">
      <alignment horizontal="right" vertical="center" wrapText="1"/>
    </xf>
    <xf numFmtId="4" fontId="20" fillId="13" borderId="21" xfId="0" applyNumberFormat="1" applyFont="1" applyFill="1" applyBorder="1" applyAlignment="1">
      <alignment horizontal="right" vertical="center" wrapText="1"/>
    </xf>
    <xf numFmtId="4" fontId="20" fillId="13" borderId="49" xfId="0" applyNumberFormat="1" applyFont="1" applyFill="1" applyBorder="1" applyAlignment="1">
      <alignment horizontal="right" vertical="center" wrapText="1"/>
    </xf>
    <xf numFmtId="4" fontId="20" fillId="13" borderId="22" xfId="0" quotePrefix="1" applyNumberFormat="1" applyFont="1" applyFill="1" applyBorder="1" applyAlignment="1">
      <alignment horizontal="right" vertical="center" wrapText="1"/>
    </xf>
    <xf numFmtId="4" fontId="22" fillId="7" borderId="15" xfId="0" applyNumberFormat="1" applyFont="1" applyFill="1" applyBorder="1" applyAlignment="1">
      <alignment horizontal="right" vertical="center"/>
    </xf>
    <xf numFmtId="4" fontId="22" fillId="7" borderId="21" xfId="0" applyNumberFormat="1" applyFont="1" applyFill="1" applyBorder="1" applyAlignment="1">
      <alignment horizontal="right" vertical="center"/>
    </xf>
    <xf numFmtId="4" fontId="22" fillId="12" borderId="15" xfId="0" applyNumberFormat="1" applyFont="1" applyFill="1" applyBorder="1" applyAlignment="1">
      <alignment horizontal="right" vertical="center" wrapText="1"/>
    </xf>
    <xf numFmtId="0" fontId="28" fillId="12" borderId="0" xfId="0" applyFont="1" applyFill="1" applyAlignment="1">
      <alignment horizontal="left"/>
    </xf>
    <xf numFmtId="0" fontId="17" fillId="0" borderId="22" xfId="9" applyFont="1" applyBorder="1"/>
    <xf numFmtId="0" fontId="24" fillId="0" borderId="4" xfId="0" applyFont="1" applyBorder="1" applyAlignment="1">
      <alignment horizontal="center" vertical="center" wrapText="1"/>
    </xf>
    <xf numFmtId="0" fontId="2" fillId="0" borderId="4" xfId="0" applyFont="1" applyBorder="1" applyAlignment="1">
      <alignment horizontal="center" vertical="center" wrapText="1"/>
    </xf>
    <xf numFmtId="0" fontId="24" fillId="23" borderId="6" xfId="0" applyFont="1" applyFill="1" applyBorder="1" applyAlignment="1">
      <alignment horizontal="center" wrapText="1"/>
    </xf>
    <xf numFmtId="0" fontId="20" fillId="12" borderId="15" xfId="0" applyFont="1" applyFill="1" applyBorder="1" applyAlignment="1">
      <alignment horizontal="center" vertical="center" wrapText="1"/>
    </xf>
    <xf numFmtId="4" fontId="20" fillId="12" borderId="21" xfId="0" applyNumberFormat="1" applyFont="1" applyFill="1" applyBorder="1" applyAlignment="1">
      <alignment horizontal="right" vertical="center" wrapText="1"/>
    </xf>
    <xf numFmtId="4" fontId="20" fillId="12" borderId="49" xfId="0" quotePrefix="1" applyNumberFormat="1" applyFont="1" applyFill="1" applyBorder="1" applyAlignment="1">
      <alignment horizontal="right" vertical="center" wrapText="1"/>
    </xf>
    <xf numFmtId="10" fontId="2" fillId="0" borderId="23" xfId="12" applyNumberFormat="1" applyFont="1" applyBorder="1" applyAlignment="1">
      <alignment vertical="center"/>
    </xf>
    <xf numFmtId="0" fontId="20" fillId="13" borderId="21" xfId="0" applyFont="1" applyFill="1" applyBorder="1" applyAlignment="1">
      <alignment horizontal="center" vertical="center" wrapText="1"/>
    </xf>
    <xf numFmtId="0" fontId="20" fillId="0" borderId="21" xfId="0" applyFont="1" applyBorder="1" applyAlignment="1">
      <alignment horizontal="center" vertical="center"/>
    </xf>
    <xf numFmtId="0" fontId="20" fillId="13" borderId="21" xfId="0" applyFont="1" applyFill="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3" fontId="22" fillId="0" borderId="22" xfId="0" applyNumberFormat="1" applyFont="1" applyBorder="1" applyAlignment="1">
      <alignment horizontal="right" vertical="center" wrapText="1"/>
    </xf>
    <xf numFmtId="3" fontId="22" fillId="0" borderId="15" xfId="0" applyNumberFormat="1" applyFont="1" applyBorder="1" applyAlignment="1">
      <alignment horizontal="right" vertical="center" wrapText="1"/>
    </xf>
    <xf numFmtId="3" fontId="22" fillId="0" borderId="21" xfId="0" applyNumberFormat="1" applyFont="1" applyBorder="1" applyAlignment="1">
      <alignment horizontal="right" vertical="center" wrapText="1"/>
    </xf>
    <xf numFmtId="3" fontId="22" fillId="0" borderId="49" xfId="0" applyNumberFormat="1" applyFont="1" applyBorder="1" applyAlignment="1">
      <alignment horizontal="right" vertical="center" wrapText="1"/>
    </xf>
    <xf numFmtId="3" fontId="20" fillId="13" borderId="22" xfId="0" applyNumberFormat="1" applyFont="1" applyFill="1" applyBorder="1" applyAlignment="1">
      <alignment horizontal="right" vertical="center" wrapText="1"/>
    </xf>
    <xf numFmtId="3" fontId="22" fillId="13" borderId="22" xfId="0" applyNumberFormat="1" applyFont="1" applyFill="1" applyBorder="1" applyAlignment="1">
      <alignment horizontal="right" vertical="center" wrapText="1"/>
    </xf>
    <xf numFmtId="3" fontId="20" fillId="13" borderId="15" xfId="0" applyNumberFormat="1" applyFont="1" applyFill="1" applyBorder="1" applyAlignment="1">
      <alignment horizontal="right" vertical="center" wrapText="1"/>
    </xf>
    <xf numFmtId="3" fontId="22" fillId="7" borderId="15" xfId="0" applyNumberFormat="1" applyFont="1" applyFill="1" applyBorder="1" applyAlignment="1">
      <alignment horizontal="right" vertical="center" wrapText="1"/>
    </xf>
    <xf numFmtId="3" fontId="2" fillId="13" borderId="22" xfId="0" applyNumberFormat="1" applyFont="1" applyFill="1" applyBorder="1" applyAlignment="1">
      <alignment horizontal="right" vertical="center" wrapText="1"/>
    </xf>
    <xf numFmtId="3" fontId="2" fillId="13" borderId="15" xfId="0" applyNumberFormat="1" applyFont="1" applyFill="1" applyBorder="1" applyAlignment="1">
      <alignment horizontal="right" vertical="center" wrapText="1"/>
    </xf>
    <xf numFmtId="3" fontId="2" fillId="13" borderId="49" xfId="0" applyNumberFormat="1" applyFont="1" applyFill="1" applyBorder="1" applyAlignment="1">
      <alignment horizontal="right" vertical="center" wrapText="1"/>
    </xf>
    <xf numFmtId="3" fontId="20" fillId="13" borderId="21" xfId="0" applyNumberFormat="1" applyFont="1" applyFill="1" applyBorder="1" applyAlignment="1">
      <alignment horizontal="right" vertical="center" wrapText="1"/>
    </xf>
    <xf numFmtId="3" fontId="20" fillId="13" borderId="49" xfId="0" applyNumberFormat="1" applyFont="1" applyFill="1" applyBorder="1" applyAlignment="1">
      <alignment horizontal="right" vertical="center" wrapText="1"/>
    </xf>
    <xf numFmtId="4" fontId="20" fillId="13" borderId="15" xfId="0" quotePrefix="1" applyNumberFormat="1" applyFont="1" applyFill="1" applyBorder="1" applyAlignment="1">
      <alignment horizontal="right" vertical="center" wrapText="1"/>
    </xf>
    <xf numFmtId="3" fontId="22" fillId="12" borderId="49" xfId="0" applyNumberFormat="1" applyFont="1" applyFill="1" applyBorder="1" applyAlignment="1">
      <alignment horizontal="right" vertical="center" wrapText="1"/>
    </xf>
    <xf numFmtId="3" fontId="22" fillId="0" borderId="23" xfId="0" applyNumberFormat="1" applyFont="1" applyBorder="1" applyAlignment="1">
      <alignment horizontal="right" vertical="center" wrapText="1"/>
    </xf>
    <xf numFmtId="3" fontId="20" fillId="0" borderId="16" xfId="0" quotePrefix="1" applyNumberFormat="1" applyFont="1" applyBorder="1" applyAlignment="1">
      <alignment vertical="center" wrapText="1"/>
    </xf>
    <xf numFmtId="3" fontId="20" fillId="0" borderId="28" xfId="0" quotePrefix="1" applyNumberFormat="1" applyFont="1" applyBorder="1" applyAlignment="1">
      <alignment vertical="center" wrapText="1"/>
    </xf>
    <xf numFmtId="3" fontId="20" fillId="0" borderId="15" xfId="0" quotePrefix="1" applyNumberFormat="1" applyFont="1" applyBorder="1" applyAlignment="1">
      <alignment vertical="center" wrapText="1"/>
    </xf>
    <xf numFmtId="1" fontId="20" fillId="6" borderId="28" xfId="0" quotePrefix="1" applyNumberFormat="1" applyFont="1" applyFill="1" applyBorder="1" applyAlignment="1">
      <alignment vertical="center" wrapText="1"/>
    </xf>
    <xf numFmtId="1" fontId="20" fillId="6" borderId="29" xfId="0" applyNumberFormat="1" applyFont="1" applyFill="1" applyBorder="1" applyAlignment="1">
      <alignment vertical="center" wrapText="1"/>
    </xf>
    <xf numFmtId="3" fontId="18" fillId="12" borderId="1" xfId="0" applyNumberFormat="1" applyFont="1" applyFill="1" applyBorder="1" applyAlignment="1">
      <alignment vertical="center" wrapText="1"/>
    </xf>
    <xf numFmtId="3" fontId="16" fillId="0" borderId="1" xfId="11" applyNumberFormat="1" applyFont="1" applyBorder="1" applyAlignment="1">
      <alignment horizontal="right" vertical="center"/>
    </xf>
    <xf numFmtId="0" fontId="16" fillId="0" borderId="0" xfId="0" applyFont="1" applyAlignment="1">
      <alignment wrapText="1"/>
    </xf>
    <xf numFmtId="0" fontId="2" fillId="10" borderId="2" xfId="0" applyFont="1" applyFill="1" applyBorder="1" applyAlignment="1">
      <alignment horizontal="center" vertical="center" wrapText="1"/>
    </xf>
    <xf numFmtId="0" fontId="2" fillId="10" borderId="10" xfId="0" applyFont="1" applyFill="1" applyBorder="1" applyAlignment="1">
      <alignment horizontal="center" vertical="center" wrapText="1"/>
    </xf>
    <xf numFmtId="0" fontId="2" fillId="10" borderId="9" xfId="0" applyFont="1" applyFill="1" applyBorder="1" applyAlignment="1">
      <alignment horizontal="center" vertical="center" wrapText="1"/>
    </xf>
    <xf numFmtId="0" fontId="20" fillId="0" borderId="0" xfId="0" applyFont="1" applyAlignment="1">
      <alignment horizontal="center" vertical="center" wrapText="1"/>
    </xf>
    <xf numFmtId="0" fontId="23" fillId="10" borderId="2" xfId="0" applyFont="1" applyFill="1" applyBorder="1" applyAlignment="1">
      <alignment horizontal="center" vertical="center" wrapText="1"/>
    </xf>
    <xf numFmtId="0" fontId="23" fillId="10" borderId="10"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20" fillId="0" borderId="1" xfId="0" applyFont="1" applyBorder="1" applyAlignment="1">
      <alignment horizontal="center" vertical="center" wrapText="1"/>
    </xf>
    <xf numFmtId="0" fontId="20" fillId="0" borderId="1" xfId="0" applyFont="1" applyBorder="1" applyAlignment="1">
      <alignment horizontal="justify" vertical="center" wrapText="1"/>
    </xf>
    <xf numFmtId="0" fontId="18" fillId="12" borderId="0" xfId="0" applyFont="1" applyFill="1" applyAlignment="1">
      <alignment vertical="center" wrapText="1"/>
    </xf>
    <xf numFmtId="0" fontId="18" fillId="12" borderId="2" xfId="0" applyFont="1" applyFill="1" applyBorder="1" applyAlignment="1">
      <alignment horizontal="center" vertical="center" wrapText="1"/>
    </xf>
    <xf numFmtId="0" fontId="18" fillId="12" borderId="10" xfId="0" applyFont="1" applyFill="1" applyBorder="1" applyAlignment="1">
      <alignment horizontal="center" vertical="center" wrapText="1"/>
    </xf>
    <xf numFmtId="0" fontId="18" fillId="12" borderId="9" xfId="0" applyFont="1" applyFill="1" applyBorder="1" applyAlignment="1">
      <alignment horizontal="center" vertical="center" wrapText="1"/>
    </xf>
    <xf numFmtId="0" fontId="20" fillId="0" borderId="5"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4" xfId="0" applyFont="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 xfId="0" applyFont="1" applyFill="1" applyBorder="1" applyAlignment="1">
      <alignment horizontal="center" vertical="center" wrapText="1"/>
    </xf>
    <xf numFmtId="0" fontId="24" fillId="16" borderId="9"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 xfId="0" applyFont="1" applyFill="1" applyBorder="1" applyAlignment="1">
      <alignment horizontal="center" vertical="center" wrapText="1"/>
    </xf>
    <xf numFmtId="0" fontId="28" fillId="16" borderId="9" xfId="0" applyFont="1" applyFill="1" applyBorder="1" applyAlignment="1">
      <alignment horizontal="center" vertical="center" wrapText="1"/>
    </xf>
    <xf numFmtId="0" fontId="24" fillId="10" borderId="2"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24" fillId="10" borderId="9" xfId="0" applyFont="1" applyFill="1" applyBorder="1" applyAlignment="1">
      <alignment horizontal="center" vertical="center" wrapText="1"/>
    </xf>
    <xf numFmtId="0" fontId="2" fillId="10" borderId="7" xfId="0" applyFont="1" applyFill="1" applyBorder="1" applyAlignment="1">
      <alignment horizontal="center" vertical="center"/>
    </xf>
    <xf numFmtId="0" fontId="2" fillId="10" borderId="14" xfId="0" applyFont="1" applyFill="1" applyBorder="1" applyAlignment="1">
      <alignment horizontal="center" vertical="center"/>
    </xf>
    <xf numFmtId="0" fontId="2" fillId="10" borderId="4" xfId="0" applyFont="1" applyFill="1" applyBorder="1" applyAlignment="1">
      <alignment horizontal="center" vertical="center"/>
    </xf>
    <xf numFmtId="0" fontId="20" fillId="6" borderId="8" xfId="0" applyFont="1" applyFill="1" applyBorder="1" applyAlignment="1">
      <alignment horizontal="center" vertical="center" wrapText="1"/>
    </xf>
    <xf numFmtId="0" fontId="20" fillId="6" borderId="51"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0" fillId="6" borderId="11"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0" borderId="8" xfId="0" applyFont="1" applyBorder="1" applyAlignment="1">
      <alignment horizontal="center" vertical="center" wrapText="1"/>
    </xf>
    <xf numFmtId="0" fontId="20" fillId="0" borderId="51" xfId="0" applyFont="1" applyBorder="1" applyAlignment="1">
      <alignment horizontal="center" vertical="center" wrapText="1"/>
    </xf>
    <xf numFmtId="0" fontId="20" fillId="0" borderId="6" xfId="0" applyFont="1" applyBorder="1" applyAlignment="1">
      <alignment horizontal="center" vertical="center" wrapText="1"/>
    </xf>
    <xf numFmtId="0" fontId="20" fillId="6" borderId="12" xfId="0" applyFont="1" applyFill="1" applyBorder="1" applyAlignment="1">
      <alignment horizontal="center" vertical="center" wrapText="1"/>
    </xf>
    <xf numFmtId="0" fontId="20" fillId="6" borderId="14" xfId="0" applyFont="1" applyFill="1" applyBorder="1" applyAlignment="1">
      <alignment horizontal="center" vertical="center" wrapText="1"/>
    </xf>
    <xf numFmtId="0" fontId="20" fillId="6" borderId="5" xfId="0" applyFont="1" applyFill="1" applyBorder="1" applyAlignment="1">
      <alignment horizontal="center" vertical="center" wrapText="1"/>
    </xf>
    <xf numFmtId="49" fontId="20" fillId="0" borderId="0" xfId="0" applyNumberFormat="1" applyFont="1" applyAlignment="1">
      <alignment horizontal="justify" vertical="center" wrapText="1"/>
    </xf>
    <xf numFmtId="49" fontId="22" fillId="0" borderId="0" xfId="0" applyNumberFormat="1" applyFont="1" applyAlignment="1">
      <alignment horizontal="justify" vertical="center" wrapText="1"/>
    </xf>
    <xf numFmtId="49" fontId="2" fillId="0" borderId="0" xfId="0" applyNumberFormat="1" applyFont="1" applyAlignment="1">
      <alignment horizontal="justify" vertical="center" wrapText="1"/>
    </xf>
    <xf numFmtId="49" fontId="22" fillId="12" borderId="0" xfId="0" applyNumberFormat="1" applyFont="1" applyFill="1" applyAlignment="1">
      <alignment horizontal="justify" vertical="center" wrapText="1"/>
    </xf>
    <xf numFmtId="49" fontId="20" fillId="12" borderId="0" xfId="0" applyNumberFormat="1" applyFont="1" applyFill="1" applyAlignment="1">
      <alignment horizontal="justify" vertical="center" wrapText="1"/>
    </xf>
    <xf numFmtId="49" fontId="20" fillId="0" borderId="0" xfId="0" applyNumberFormat="1" applyFont="1" applyAlignment="1">
      <alignment vertical="center" wrapText="1"/>
    </xf>
    <xf numFmtId="49" fontId="2" fillId="12" borderId="52" xfId="0" applyNumberFormat="1" applyFont="1" applyFill="1" applyBorder="1" applyAlignment="1">
      <alignment horizontal="justify" vertical="center" wrapText="1"/>
    </xf>
    <xf numFmtId="49" fontId="20" fillId="12" borderId="52" xfId="0" applyNumberFormat="1" applyFont="1" applyFill="1" applyBorder="1" applyAlignment="1">
      <alignment vertical="center" wrapText="1"/>
    </xf>
    <xf numFmtId="49" fontId="20" fillId="12" borderId="0" xfId="0" applyNumberFormat="1" applyFont="1" applyFill="1" applyAlignment="1">
      <alignment vertical="center" wrapText="1"/>
    </xf>
    <xf numFmtId="49" fontId="20" fillId="12" borderId="52" xfId="0" applyNumberFormat="1" applyFont="1" applyFill="1" applyBorder="1"/>
    <xf numFmtId="49" fontId="20" fillId="12" borderId="0" xfId="0" applyNumberFormat="1" applyFont="1" applyFill="1"/>
    <xf numFmtId="49" fontId="2" fillId="12" borderId="0" xfId="0" applyNumberFormat="1" applyFont="1" applyFill="1" applyAlignment="1">
      <alignment horizontal="justify" vertical="center" wrapText="1"/>
    </xf>
    <xf numFmtId="49" fontId="22" fillId="12" borderId="28" xfId="0" applyNumberFormat="1" applyFont="1" applyFill="1" applyBorder="1" applyAlignment="1">
      <alignment horizontal="center" vertical="center" wrapText="1"/>
    </xf>
    <xf numFmtId="49" fontId="22" fillId="12" borderId="55" xfId="0" applyNumberFormat="1" applyFont="1" applyFill="1" applyBorder="1" applyAlignment="1">
      <alignment horizontal="center" vertical="center" wrapText="1"/>
    </xf>
    <xf numFmtId="49" fontId="22" fillId="12" borderId="29" xfId="0" applyNumberFormat="1" applyFont="1" applyFill="1" applyBorder="1" applyAlignment="1">
      <alignment horizontal="center" vertical="center" wrapText="1"/>
    </xf>
    <xf numFmtId="49" fontId="22" fillId="12" borderId="28" xfId="0" applyNumberFormat="1" applyFont="1" applyFill="1" applyBorder="1" applyAlignment="1">
      <alignment horizontal="left" vertical="center" wrapText="1" indent="1"/>
    </xf>
    <xf numFmtId="49" fontId="22" fillId="12" borderId="55" xfId="0" applyNumberFormat="1" applyFont="1" applyFill="1" applyBorder="1" applyAlignment="1">
      <alignment horizontal="left" vertical="center" wrapText="1" indent="1"/>
    </xf>
    <xf numFmtId="49" fontId="22" fillId="12" borderId="29" xfId="0" applyNumberFormat="1" applyFont="1" applyFill="1" applyBorder="1" applyAlignment="1">
      <alignment horizontal="left" vertical="center" wrapText="1" indent="1"/>
    </xf>
    <xf numFmtId="165" fontId="23" fillId="15" borderId="28" xfId="0" applyNumberFormat="1" applyFont="1" applyFill="1" applyBorder="1" applyAlignment="1">
      <alignment horizontal="right" vertical="center" wrapText="1"/>
    </xf>
    <xf numFmtId="165" fontId="23" fillId="15" borderId="55" xfId="0" applyNumberFormat="1" applyFont="1" applyFill="1" applyBorder="1" applyAlignment="1">
      <alignment horizontal="right" vertical="center" wrapText="1"/>
    </xf>
    <xf numFmtId="165" fontId="23" fillId="15" borderId="29" xfId="0" applyNumberFormat="1" applyFont="1" applyFill="1" applyBorder="1" applyAlignment="1">
      <alignment horizontal="right" vertical="center" wrapText="1"/>
    </xf>
    <xf numFmtId="49" fontId="20" fillId="12" borderId="28" xfId="0" applyNumberFormat="1" applyFont="1" applyFill="1" applyBorder="1" applyAlignment="1">
      <alignment horizontal="center" vertical="center" wrapText="1"/>
    </xf>
    <xf numFmtId="49" fontId="20" fillId="12" borderId="55" xfId="0" applyNumberFormat="1" applyFont="1" applyFill="1" applyBorder="1" applyAlignment="1">
      <alignment horizontal="center" vertical="center" wrapText="1"/>
    </xf>
    <xf numFmtId="49" fontId="20" fillId="12" borderId="29" xfId="0" applyNumberFormat="1" applyFont="1" applyFill="1" applyBorder="1" applyAlignment="1">
      <alignment horizontal="center" vertical="center" wrapText="1"/>
    </xf>
    <xf numFmtId="49" fontId="20" fillId="12" borderId="28" xfId="0" applyNumberFormat="1" applyFont="1" applyFill="1" applyBorder="1" applyAlignment="1">
      <alignment vertical="center" wrapText="1"/>
    </xf>
    <xf numFmtId="49" fontId="20" fillId="12" borderId="55" xfId="0" applyNumberFormat="1" applyFont="1" applyFill="1" applyBorder="1" applyAlignment="1">
      <alignment vertical="center" wrapText="1"/>
    </xf>
    <xf numFmtId="49" fontId="20" fillId="12" borderId="29" xfId="0" applyNumberFormat="1" applyFont="1" applyFill="1" applyBorder="1" applyAlignment="1">
      <alignment vertical="center" wrapText="1"/>
    </xf>
    <xf numFmtId="49" fontId="22" fillId="12" borderId="28" xfId="0" applyNumberFormat="1" applyFont="1" applyFill="1" applyBorder="1" applyAlignment="1">
      <alignment horizontal="left" vertical="center" wrapText="1" indent="3"/>
    </xf>
    <xf numFmtId="49" fontId="22" fillId="12" borderId="55" xfId="0" applyNumberFormat="1" applyFont="1" applyFill="1" applyBorder="1" applyAlignment="1">
      <alignment horizontal="left" vertical="center" wrapText="1" indent="3"/>
    </xf>
    <xf numFmtId="49" fontId="22" fillId="12" borderId="29" xfId="0" applyNumberFormat="1" applyFont="1" applyFill="1" applyBorder="1" applyAlignment="1">
      <alignment horizontal="left" vertical="center" wrapText="1" indent="3"/>
    </xf>
    <xf numFmtId="49" fontId="24" fillId="12" borderId="28" xfId="0" applyNumberFormat="1" applyFont="1" applyFill="1" applyBorder="1" applyAlignment="1">
      <alignment horizontal="center" vertical="center" wrapText="1"/>
    </xf>
    <xf numFmtId="49" fontId="24" fillId="12" borderId="55" xfId="0" applyNumberFormat="1" applyFont="1" applyFill="1" applyBorder="1" applyAlignment="1">
      <alignment horizontal="center" vertical="center" wrapText="1"/>
    </xf>
    <xf numFmtId="49" fontId="24" fillId="12" borderId="29" xfId="0" applyNumberFormat="1" applyFont="1" applyFill="1" applyBorder="1" applyAlignment="1">
      <alignment horizontal="center" vertical="center" wrapText="1"/>
    </xf>
    <xf numFmtId="49" fontId="24" fillId="12" borderId="28" xfId="0" applyNumberFormat="1" applyFont="1" applyFill="1" applyBorder="1" applyAlignment="1">
      <alignment vertical="center" wrapText="1"/>
    </xf>
    <xf numFmtId="49" fontId="24" fillId="12" borderId="55" xfId="0" applyNumberFormat="1" applyFont="1" applyFill="1" applyBorder="1" applyAlignment="1">
      <alignment vertical="center" wrapText="1"/>
    </xf>
    <xf numFmtId="49" fontId="24" fillId="12" borderId="29" xfId="0" applyNumberFormat="1" applyFont="1" applyFill="1" applyBorder="1" applyAlignment="1">
      <alignment vertical="center" wrapText="1"/>
    </xf>
    <xf numFmtId="49" fontId="20" fillId="12" borderId="17" xfId="0" applyNumberFormat="1" applyFont="1" applyFill="1" applyBorder="1" applyAlignment="1">
      <alignment horizontal="center" vertical="center" wrapText="1"/>
    </xf>
    <xf numFmtId="49" fontId="20" fillId="12" borderId="19" xfId="0" applyNumberFormat="1" applyFont="1" applyFill="1" applyBorder="1" applyAlignment="1">
      <alignment horizontal="center" vertical="center" wrapText="1"/>
    </xf>
    <xf numFmtId="49" fontId="20" fillId="12" borderId="21" xfId="0" applyNumberFormat="1" applyFont="1" applyFill="1" applyBorder="1" applyAlignment="1">
      <alignment horizontal="center" vertical="center" wrapText="1"/>
    </xf>
    <xf numFmtId="49" fontId="20" fillId="12" borderId="22" xfId="0" applyNumberFormat="1" applyFont="1" applyFill="1" applyBorder="1" applyAlignment="1">
      <alignment horizontal="center" vertical="center" wrapText="1"/>
    </xf>
    <xf numFmtId="49" fontId="20" fillId="12" borderId="48" xfId="0" applyNumberFormat="1" applyFont="1" applyFill="1" applyBorder="1" applyAlignment="1">
      <alignment horizontal="center" vertical="center" wrapText="1"/>
    </xf>
    <xf numFmtId="49" fontId="2" fillId="0" borderId="0" xfId="0" applyNumberFormat="1" applyFont="1" applyAlignment="1">
      <alignment vertical="center"/>
    </xf>
    <xf numFmtId="49" fontId="20" fillId="12" borderId="24" xfId="0" applyNumberFormat="1" applyFont="1" applyFill="1" applyBorder="1" applyAlignment="1">
      <alignment horizontal="center" vertical="center" wrapText="1"/>
    </xf>
    <xf numFmtId="49" fontId="20" fillId="12" borderId="41" xfId="0" applyNumberFormat="1" applyFont="1" applyFill="1" applyBorder="1" applyAlignment="1">
      <alignment horizontal="center" vertical="center" wrapText="1"/>
    </xf>
    <xf numFmtId="49" fontId="20" fillId="12" borderId="16" xfId="0" applyNumberFormat="1" applyFont="1" applyFill="1" applyBorder="1" applyAlignment="1">
      <alignment horizontal="center" vertical="center" wrapText="1"/>
    </xf>
    <xf numFmtId="49" fontId="20" fillId="12" borderId="52" xfId="0" applyNumberFormat="1" applyFont="1" applyFill="1" applyBorder="1" applyAlignment="1">
      <alignment horizontal="center" vertical="center" wrapText="1"/>
    </xf>
    <xf numFmtId="49" fontId="20" fillId="12" borderId="53" xfId="0" applyNumberFormat="1" applyFont="1" applyFill="1" applyBorder="1" applyAlignment="1">
      <alignment horizontal="center" vertical="center" wrapText="1"/>
    </xf>
    <xf numFmtId="49" fontId="20" fillId="12" borderId="54" xfId="0" applyNumberFormat="1" applyFont="1" applyFill="1" applyBorder="1" applyAlignment="1">
      <alignment horizontal="center" vertical="center" wrapText="1"/>
    </xf>
    <xf numFmtId="0" fontId="16" fillId="12" borderId="1" xfId="0" applyFont="1" applyFill="1" applyBorder="1" applyAlignment="1">
      <alignment horizontal="center"/>
    </xf>
    <xf numFmtId="0" fontId="24" fillId="18" borderId="8" xfId="0" applyFont="1" applyFill="1" applyBorder="1" applyAlignment="1">
      <alignment wrapText="1"/>
    </xf>
    <xf numFmtId="0" fontId="24" fillId="18" borderId="51" xfId="0" applyFont="1" applyFill="1" applyBorder="1" applyAlignment="1">
      <alignment wrapText="1"/>
    </xf>
    <xf numFmtId="0" fontId="24" fillId="18" borderId="6" xfId="0" applyFont="1" applyFill="1" applyBorder="1" applyAlignment="1">
      <alignment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60"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9" xfId="0" applyFont="1" applyBorder="1" applyAlignment="1">
      <alignment horizontal="center" vertical="center" wrapText="1"/>
    </xf>
    <xf numFmtId="0" fontId="13" fillId="0" borderId="0" xfId="0" applyFont="1" applyAlignment="1">
      <alignment horizontal="left" vertical="top" wrapText="1"/>
    </xf>
    <xf numFmtId="0" fontId="2" fillId="20" borderId="8" xfId="0" applyFont="1" applyFill="1" applyBorder="1" applyAlignment="1">
      <alignment wrapText="1"/>
    </xf>
    <xf numFmtId="0" fontId="0" fillId="0" borderId="6" xfId="0" applyBorder="1" applyAlignment="1">
      <alignment wrapText="1"/>
    </xf>
    <xf numFmtId="0" fontId="24" fillId="20" borderId="2" xfId="0" applyFont="1" applyFill="1" applyBorder="1" applyAlignment="1">
      <alignment horizontal="center" wrapText="1"/>
    </xf>
    <xf numFmtId="0" fontId="0" fillId="0" borderId="10" xfId="0" applyBorder="1" applyAlignment="1">
      <alignment horizontal="center" wrapText="1"/>
    </xf>
    <xf numFmtId="0" fontId="0" fillId="0" borderId="9" xfId="0" applyBorder="1" applyAlignment="1">
      <alignment horizontal="center" wrapText="1"/>
    </xf>
    <xf numFmtId="0" fontId="25" fillId="0" borderId="0" xfId="0" applyFont="1" applyAlignment="1">
      <alignment horizontal="justify" vertical="center" wrapText="1"/>
    </xf>
    <xf numFmtId="0" fontId="18" fillId="0" borderId="0" xfId="0" applyFont="1" applyAlignment="1">
      <alignment horizontal="justify" vertical="center" wrapText="1"/>
    </xf>
    <xf numFmtId="0" fontId="16" fillId="0" borderId="0" xfId="0" applyFont="1"/>
    <xf numFmtId="0" fontId="24" fillId="0" borderId="0" xfId="0" applyFont="1" applyAlignment="1">
      <alignment horizontal="justify" vertical="center"/>
    </xf>
    <xf numFmtId="0" fontId="24" fillId="0" borderId="0" xfId="0" applyFont="1" applyAlignment="1">
      <alignment vertical="center"/>
    </xf>
    <xf numFmtId="0" fontId="18" fillId="0" borderId="0" xfId="0" applyFont="1" applyAlignment="1">
      <alignment horizontal="justify" vertical="center"/>
    </xf>
    <xf numFmtId="0" fontId="16" fillId="0" borderId="52" xfId="0" applyFont="1" applyBorder="1"/>
    <xf numFmtId="0" fontId="40" fillId="12" borderId="16" xfId="0" applyFont="1" applyFill="1" applyBorder="1" applyAlignment="1">
      <alignment vertical="center" wrapText="1"/>
    </xf>
    <xf numFmtId="0" fontId="40" fillId="12" borderId="17" xfId="0" applyFont="1" applyFill="1" applyBorder="1" applyAlignment="1">
      <alignment vertical="center" wrapText="1"/>
    </xf>
    <xf numFmtId="0" fontId="20" fillId="12" borderId="22" xfId="0" applyFont="1" applyFill="1" applyBorder="1" applyAlignment="1">
      <alignment vertical="center" wrapText="1"/>
    </xf>
    <xf numFmtId="0" fontId="20" fillId="12" borderId="23" xfId="0" applyFont="1" applyFill="1" applyBorder="1" applyAlignment="1">
      <alignment vertical="center" wrapText="1"/>
    </xf>
    <xf numFmtId="0" fontId="18" fillId="12" borderId="22" xfId="0" applyFont="1" applyFill="1" applyBorder="1" applyAlignment="1">
      <alignment vertical="center" wrapText="1"/>
    </xf>
    <xf numFmtId="0" fontId="18" fillId="12" borderId="23" xfId="0" applyFont="1" applyFill="1" applyBorder="1" applyAlignment="1">
      <alignment vertical="center" wrapText="1"/>
    </xf>
    <xf numFmtId="0" fontId="22" fillId="12" borderId="22" xfId="0" applyFont="1" applyFill="1" applyBorder="1" applyAlignment="1">
      <alignment vertical="center" wrapText="1"/>
    </xf>
    <xf numFmtId="0" fontId="22" fillId="12" borderId="23" xfId="0" applyFont="1" applyFill="1" applyBorder="1" applyAlignment="1">
      <alignment vertical="center" wrapText="1"/>
    </xf>
    <xf numFmtId="0" fontId="20" fillId="12" borderId="28" xfId="0" applyFont="1" applyFill="1" applyBorder="1" applyAlignment="1">
      <alignment horizontal="center" vertical="center" wrapText="1"/>
    </xf>
    <xf numFmtId="0" fontId="20" fillId="12" borderId="29" xfId="0" applyFont="1" applyFill="1" applyBorder="1" applyAlignment="1">
      <alignment horizontal="center" vertical="center" wrapText="1"/>
    </xf>
    <xf numFmtId="0" fontId="20" fillId="12" borderId="36" xfId="0" applyFont="1" applyFill="1" applyBorder="1"/>
    <xf numFmtId="0" fontId="20" fillId="12" borderId="21" xfId="0" applyFont="1" applyFill="1" applyBorder="1"/>
    <xf numFmtId="0" fontId="20" fillId="12" borderId="41" xfId="0" applyFont="1" applyFill="1" applyBorder="1" applyAlignment="1">
      <alignment horizontal="center" vertical="center" wrapText="1"/>
    </xf>
    <xf numFmtId="0" fontId="20" fillId="12" borderId="23" xfId="0" applyFont="1" applyFill="1" applyBorder="1" applyAlignment="1">
      <alignment horizontal="center" vertical="center" wrapText="1"/>
    </xf>
    <xf numFmtId="0" fontId="20" fillId="12" borderId="16" xfId="0" applyFont="1" applyFill="1" applyBorder="1" applyAlignment="1">
      <alignment horizontal="center" vertical="center" wrapText="1"/>
    </xf>
    <xf numFmtId="0" fontId="20" fillId="12" borderId="17" xfId="0" applyFont="1" applyFill="1" applyBorder="1" applyAlignment="1">
      <alignment horizontal="center" vertical="center" wrapText="1"/>
    </xf>
    <xf numFmtId="0" fontId="20" fillId="12" borderId="0" xfId="0" applyFont="1" applyFill="1"/>
    <xf numFmtId="0" fontId="20" fillId="12" borderId="19" xfId="0" applyFont="1" applyFill="1" applyBorder="1"/>
    <xf numFmtId="0" fontId="20" fillId="12" borderId="56" xfId="0" applyFont="1" applyFill="1" applyBorder="1" applyAlignment="1">
      <alignment horizontal="center" vertical="center" wrapText="1"/>
    </xf>
    <xf numFmtId="0" fontId="20" fillId="12" borderId="16" xfId="0" applyFont="1" applyFill="1" applyBorder="1" applyAlignment="1">
      <alignment horizontal="center" vertical="center"/>
    </xf>
    <xf numFmtId="0" fontId="20" fillId="12" borderId="52" xfId="0" applyFont="1" applyFill="1" applyBorder="1" applyAlignment="1">
      <alignment horizontal="center" vertical="center"/>
    </xf>
    <xf numFmtId="0" fontId="20" fillId="12" borderId="17" xfId="0" applyFont="1" applyFill="1" applyBorder="1" applyAlignment="1">
      <alignment horizontal="center" vertical="center"/>
    </xf>
    <xf numFmtId="0" fontId="16" fillId="0" borderId="19" xfId="0" applyFont="1" applyBorder="1"/>
    <xf numFmtId="0" fontId="20" fillId="12" borderId="22" xfId="0" applyFont="1" applyFill="1" applyBorder="1" applyAlignment="1">
      <alignment horizontal="center" vertical="center" wrapText="1"/>
    </xf>
    <xf numFmtId="0" fontId="20" fillId="12" borderId="24" xfId="0" applyFont="1" applyFill="1" applyBorder="1" applyAlignment="1">
      <alignment horizontal="center" vertical="center" wrapText="1"/>
    </xf>
    <xf numFmtId="0" fontId="20" fillId="12" borderId="48" xfId="0" applyFont="1" applyFill="1" applyBorder="1" applyAlignment="1">
      <alignment horizontal="center" vertical="center" wrapText="1"/>
    </xf>
    <xf numFmtId="49" fontId="20" fillId="0" borderId="0" xfId="0" applyNumberFormat="1" applyFont="1" applyAlignment="1">
      <alignment vertical="center"/>
    </xf>
    <xf numFmtId="49" fontId="39" fillId="0" borderId="0" xfId="0" applyNumberFormat="1" applyFont="1" applyAlignment="1">
      <alignment horizontal="justify" vertical="center" wrapText="1"/>
    </xf>
    <xf numFmtId="49" fontId="22" fillId="12" borderId="22" xfId="0" applyNumberFormat="1" applyFont="1" applyFill="1" applyBorder="1" applyAlignment="1">
      <alignment vertical="center" wrapText="1"/>
    </xf>
    <xf numFmtId="49" fontId="22" fillId="12" borderId="23" xfId="0" applyNumberFormat="1" applyFont="1" applyFill="1" applyBorder="1" applyAlignment="1">
      <alignment vertical="center" wrapText="1"/>
    </xf>
    <xf numFmtId="49" fontId="23" fillId="12" borderId="22" xfId="0" applyNumberFormat="1" applyFont="1" applyFill="1" applyBorder="1" applyAlignment="1">
      <alignment vertical="center" wrapText="1"/>
    </xf>
    <xf numFmtId="49" fontId="23" fillId="12" borderId="23" xfId="0" applyNumberFormat="1" applyFont="1" applyFill="1" applyBorder="1" applyAlignment="1">
      <alignment vertical="center" wrapText="1"/>
    </xf>
    <xf numFmtId="49" fontId="20" fillId="12" borderId="22" xfId="0" applyNumberFormat="1" applyFont="1" applyFill="1" applyBorder="1" applyAlignment="1">
      <alignment vertical="center" wrapText="1"/>
    </xf>
    <xf numFmtId="49" fontId="20" fillId="12" borderId="23" xfId="0" applyNumberFormat="1" applyFont="1" applyFill="1" applyBorder="1" applyAlignment="1">
      <alignment vertical="center" wrapText="1"/>
    </xf>
    <xf numFmtId="49" fontId="22" fillId="12" borderId="22" xfId="0" applyNumberFormat="1" applyFont="1" applyFill="1" applyBorder="1" applyAlignment="1">
      <alignment horizontal="center" vertical="center" wrapText="1"/>
    </xf>
    <xf numFmtId="49" fontId="22" fillId="12" borderId="23" xfId="0" applyNumberFormat="1" applyFont="1" applyFill="1" applyBorder="1" applyAlignment="1">
      <alignment horizontal="center" vertical="center" wrapText="1"/>
    </xf>
    <xf numFmtId="49" fontId="20" fillId="12" borderId="19" xfId="0" applyNumberFormat="1" applyFont="1" applyFill="1" applyBorder="1"/>
    <xf numFmtId="49" fontId="20" fillId="0" borderId="0" xfId="0" applyNumberFormat="1" applyFont="1"/>
    <xf numFmtId="49" fontId="20" fillId="12" borderId="0" xfId="0" applyNumberFormat="1" applyFont="1" applyFill="1" applyAlignment="1">
      <alignment vertical="center"/>
    </xf>
    <xf numFmtId="49" fontId="20" fillId="12" borderId="19" xfId="0" applyNumberFormat="1" applyFont="1" applyFill="1" applyBorder="1" applyAlignment="1">
      <alignment vertical="center"/>
    </xf>
    <xf numFmtId="49" fontId="20" fillId="12" borderId="16" xfId="0" applyNumberFormat="1" applyFont="1" applyFill="1" applyBorder="1" applyAlignment="1">
      <alignment horizontal="center" vertical="center"/>
    </xf>
    <xf numFmtId="49" fontId="20" fillId="12" borderId="52" xfId="0" applyNumberFormat="1" applyFont="1" applyFill="1" applyBorder="1" applyAlignment="1">
      <alignment horizontal="center" vertical="center"/>
    </xf>
    <xf numFmtId="49" fontId="20" fillId="12" borderId="17" xfId="0" applyNumberFormat="1" applyFont="1" applyFill="1" applyBorder="1" applyAlignment="1">
      <alignment horizontal="center" vertical="center"/>
    </xf>
    <xf numFmtId="49" fontId="20" fillId="12" borderId="67" xfId="0" applyNumberFormat="1" applyFont="1" applyFill="1" applyBorder="1" applyAlignment="1">
      <alignment horizontal="center" vertical="center"/>
    </xf>
    <xf numFmtId="49" fontId="20" fillId="12" borderId="1" xfId="0" applyNumberFormat="1" applyFont="1" applyFill="1" applyBorder="1" applyAlignment="1">
      <alignment horizontal="center" vertical="center"/>
    </xf>
    <xf numFmtId="49" fontId="20" fillId="12" borderId="11" xfId="0" applyNumberFormat="1" applyFont="1" applyFill="1" applyBorder="1" applyAlignment="1">
      <alignment horizontal="center" vertical="center" wrapText="1"/>
    </xf>
    <xf numFmtId="49" fontId="20" fillId="12" borderId="12" xfId="0" applyNumberFormat="1" applyFont="1" applyFill="1" applyBorder="1" applyAlignment="1">
      <alignment horizontal="center" vertical="center" wrapText="1"/>
    </xf>
    <xf numFmtId="49" fontId="20" fillId="12" borderId="65" xfId="0" applyNumberFormat="1" applyFont="1" applyFill="1" applyBorder="1" applyAlignment="1">
      <alignment horizontal="center" vertical="center" wrapText="1"/>
    </xf>
    <xf numFmtId="49" fontId="20" fillId="12" borderId="36" xfId="0" applyNumberFormat="1" applyFont="1" applyFill="1" applyBorder="1"/>
    <xf numFmtId="49" fontId="20" fillId="12" borderId="21" xfId="0" applyNumberFormat="1" applyFont="1" applyFill="1" applyBorder="1"/>
    <xf numFmtId="0" fontId="2" fillId="0" borderId="0" xfId="0" applyFont="1" applyAlignment="1">
      <alignment horizontal="left" wrapText="1"/>
    </xf>
    <xf numFmtId="0" fontId="28" fillId="12" borderId="1" xfId="0" applyFont="1" applyFill="1" applyBorder="1" applyAlignment="1">
      <alignment horizontal="left" wrapText="1"/>
    </xf>
    <xf numFmtId="0" fontId="16" fillId="12" borderId="1" xfId="0" applyFont="1" applyFill="1" applyBorder="1" applyAlignment="1">
      <alignment horizontal="left" wrapText="1"/>
    </xf>
    <xf numFmtId="0" fontId="36" fillId="12" borderId="1" xfId="0" applyFont="1" applyFill="1" applyBorder="1"/>
    <xf numFmtId="1" fontId="20" fillId="6" borderId="28" xfId="0" quotePrefix="1" applyNumberFormat="1" applyFont="1" applyFill="1" applyBorder="1" applyAlignment="1">
      <alignment vertical="center" wrapText="1"/>
    </xf>
    <xf numFmtId="1" fontId="20" fillId="6" borderId="29" xfId="0" quotePrefix="1" applyNumberFormat="1" applyFont="1" applyFill="1" applyBorder="1" applyAlignment="1">
      <alignment vertical="center" wrapText="1"/>
    </xf>
    <xf numFmtId="0" fontId="20" fillId="6" borderId="28" xfId="0" applyFont="1" applyFill="1" applyBorder="1" applyAlignment="1">
      <alignment horizontal="center" vertical="center" wrapText="1"/>
    </xf>
    <xf numFmtId="0" fontId="20" fillId="6" borderId="64" xfId="0" applyFont="1" applyFill="1" applyBorder="1" applyAlignment="1">
      <alignment horizontal="center" vertical="center" wrapText="1"/>
    </xf>
    <xf numFmtId="0" fontId="22" fillId="6" borderId="28" xfId="0" applyFont="1" applyFill="1" applyBorder="1" applyAlignment="1">
      <alignment horizontal="left" vertical="center" wrapText="1"/>
    </xf>
    <xf numFmtId="0" fontId="22" fillId="6" borderId="64" xfId="0" applyFont="1" applyFill="1" applyBorder="1" applyAlignment="1">
      <alignment horizontal="left" vertical="center" wrapText="1"/>
    </xf>
    <xf numFmtId="164" fontId="20" fillId="6" borderId="28" xfId="0" quotePrefix="1" applyNumberFormat="1" applyFont="1" applyFill="1" applyBorder="1" applyAlignment="1">
      <alignment horizontal="right" vertical="center" wrapText="1"/>
    </xf>
    <xf numFmtId="0" fontId="0" fillId="0" borderId="64" xfId="0" applyBorder="1" applyAlignment="1">
      <alignment horizontal="right" vertical="center" wrapText="1"/>
    </xf>
    <xf numFmtId="164" fontId="20" fillId="6" borderId="64" xfId="0" quotePrefix="1" applyNumberFormat="1" applyFont="1" applyFill="1" applyBorder="1" applyAlignment="1">
      <alignment horizontal="right" vertical="center" wrapText="1"/>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10" borderId="2" xfId="0" applyFont="1" applyFill="1" applyBorder="1" applyAlignment="1">
      <alignment horizontal="left"/>
    </xf>
    <xf numFmtId="0" fontId="20" fillId="10" borderId="10" xfId="0" applyFont="1" applyFill="1" applyBorder="1" applyAlignment="1">
      <alignment horizontal="left"/>
    </xf>
    <xf numFmtId="0" fontId="20" fillId="10" borderId="9" xfId="0" applyFont="1" applyFill="1" applyBorder="1" applyAlignment="1">
      <alignment horizontal="left"/>
    </xf>
    <xf numFmtId="0" fontId="20" fillId="0" borderId="69" xfId="0" applyFont="1" applyBorder="1" applyAlignment="1">
      <alignment horizontal="center" vertical="center"/>
    </xf>
    <xf numFmtId="0" fontId="20" fillId="0" borderId="70" xfId="0" applyFont="1" applyBorder="1" applyAlignment="1">
      <alignment horizontal="center" vertical="center"/>
    </xf>
    <xf numFmtId="0" fontId="20" fillId="0" borderId="71" xfId="0" applyFont="1" applyBorder="1" applyAlignment="1">
      <alignment horizontal="center" vertical="center"/>
    </xf>
    <xf numFmtId="0" fontId="20" fillId="6" borderId="29" xfId="0" applyFont="1" applyFill="1" applyBorder="1" applyAlignment="1">
      <alignment horizontal="center" vertical="center" wrapText="1"/>
    </xf>
    <xf numFmtId="0" fontId="22" fillId="6" borderId="28" xfId="0" applyFont="1" applyFill="1" applyBorder="1" applyAlignment="1">
      <alignment vertical="center" wrapText="1"/>
    </xf>
    <xf numFmtId="0" fontId="22" fillId="6" borderId="29" xfId="0" applyFont="1" applyFill="1" applyBorder="1" applyAlignment="1">
      <alignment vertical="center" wrapText="1"/>
    </xf>
    <xf numFmtId="0" fontId="38" fillId="6" borderId="25" xfId="0" applyFont="1" applyFill="1" applyBorder="1" applyAlignment="1">
      <alignment vertical="center" wrapText="1"/>
    </xf>
    <xf numFmtId="0" fontId="38" fillId="6" borderId="26" xfId="0" applyFont="1" applyFill="1" applyBorder="1" applyAlignment="1">
      <alignment vertical="center" wrapText="1"/>
    </xf>
    <xf numFmtId="0" fontId="38" fillId="6" borderId="27" xfId="0" applyFont="1" applyFill="1" applyBorder="1" applyAlignment="1">
      <alignment vertical="center" wrapText="1"/>
    </xf>
    <xf numFmtId="0" fontId="20" fillId="6" borderId="25" xfId="0" applyFont="1" applyFill="1" applyBorder="1" applyAlignment="1">
      <alignment vertical="center" wrapText="1"/>
    </xf>
    <xf numFmtId="0" fontId="20" fillId="6" borderId="26" xfId="0" applyFont="1" applyFill="1" applyBorder="1" applyAlignment="1">
      <alignment vertical="center" wrapText="1"/>
    </xf>
    <xf numFmtId="0" fontId="20" fillId="6" borderId="27" xfId="0" applyFont="1" applyFill="1" applyBorder="1" applyAlignment="1">
      <alignment vertical="center" wrapText="1"/>
    </xf>
    <xf numFmtId="0" fontId="20" fillId="11" borderId="22" xfId="0" applyFont="1" applyFill="1" applyBorder="1" applyAlignment="1">
      <alignment vertical="center" wrapText="1"/>
    </xf>
    <xf numFmtId="0" fontId="20" fillId="11" borderId="24" xfId="0" applyFont="1" applyFill="1" applyBorder="1" applyAlignment="1">
      <alignment vertical="center" wrapText="1"/>
    </xf>
    <xf numFmtId="0" fontId="20" fillId="11" borderId="23" xfId="0" applyFont="1" applyFill="1" applyBorder="1" applyAlignment="1">
      <alignment vertical="center" wrapText="1"/>
    </xf>
    <xf numFmtId="0" fontId="20" fillId="6" borderId="28" xfId="0" applyFont="1" applyFill="1" applyBorder="1" applyAlignment="1">
      <alignment vertical="center" wrapText="1"/>
    </xf>
    <xf numFmtId="0" fontId="20" fillId="6" borderId="29" xfId="0" applyFont="1" applyFill="1" applyBorder="1" applyAlignment="1">
      <alignment vertical="center" wrapText="1"/>
    </xf>
    <xf numFmtId="0" fontId="20" fillId="6" borderId="30" xfId="0" applyFont="1" applyFill="1" applyBorder="1" applyAlignment="1">
      <alignment vertical="center" wrapText="1"/>
    </xf>
    <xf numFmtId="0" fontId="20" fillId="6" borderId="31" xfId="0" applyFont="1" applyFill="1" applyBorder="1" applyAlignment="1">
      <alignment vertical="center" wrapText="1"/>
    </xf>
    <xf numFmtId="0" fontId="20" fillId="6" borderId="32" xfId="0" applyFont="1" applyFill="1" applyBorder="1" applyAlignment="1">
      <alignment vertical="center" wrapText="1"/>
    </xf>
    <xf numFmtId="0" fontId="20" fillId="6" borderId="33" xfId="0" applyFont="1" applyFill="1" applyBorder="1" applyAlignment="1">
      <alignment vertical="center" wrapText="1"/>
    </xf>
    <xf numFmtId="0" fontId="20" fillId="6" borderId="34" xfId="0" applyFont="1" applyFill="1" applyBorder="1" applyAlignment="1">
      <alignment vertical="center" wrapText="1"/>
    </xf>
    <xf numFmtId="0" fontId="20" fillId="6" borderId="35" xfId="0" applyFont="1" applyFill="1" applyBorder="1" applyAlignment="1">
      <alignment vertical="center" wrapText="1"/>
    </xf>
    <xf numFmtId="0" fontId="18" fillId="6" borderId="2" xfId="0" applyFont="1" applyFill="1" applyBorder="1" applyAlignment="1">
      <alignment horizontal="center" vertical="center" wrapText="1"/>
    </xf>
    <xf numFmtId="0" fontId="18" fillId="6" borderId="10" xfId="0" applyFont="1" applyFill="1" applyBorder="1" applyAlignment="1">
      <alignment horizontal="center" vertical="center" wrapText="1"/>
    </xf>
    <xf numFmtId="0" fontId="18" fillId="6" borderId="9" xfId="0" applyFont="1" applyFill="1" applyBorder="1" applyAlignment="1">
      <alignment horizontal="center" vertical="center" wrapText="1"/>
    </xf>
    <xf numFmtId="3" fontId="20" fillId="0" borderId="28" xfId="0" quotePrefix="1" applyNumberFormat="1" applyFont="1" applyBorder="1" applyAlignment="1">
      <alignment vertical="center" wrapText="1"/>
    </xf>
    <xf numFmtId="0" fontId="0" fillId="0" borderId="29" xfId="0" applyBorder="1" applyAlignment="1">
      <alignment vertical="center" wrapText="1"/>
    </xf>
    <xf numFmtId="0" fontId="16" fillId="12" borderId="2"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23" fillId="0" borderId="41" xfId="0" applyFont="1" applyBorder="1" applyAlignment="1">
      <alignment vertical="center" wrapText="1"/>
    </xf>
    <xf numFmtId="0" fontId="23" fillId="0" borderId="23" xfId="0" applyFont="1" applyBorder="1" applyAlignment="1">
      <alignment vertical="center" wrapText="1"/>
    </xf>
    <xf numFmtId="0" fontId="22" fillId="0" borderId="43" xfId="0" applyFont="1" applyBorder="1" applyAlignment="1">
      <alignment vertical="center" wrapText="1"/>
    </xf>
    <xf numFmtId="0" fontId="22" fillId="0" borderId="45" xfId="0" applyFont="1" applyBorder="1" applyAlignment="1">
      <alignment vertical="center" wrapText="1"/>
    </xf>
    <xf numFmtId="0" fontId="22" fillId="0" borderId="28" xfId="0" applyFont="1" applyBorder="1" applyAlignment="1">
      <alignment vertical="center" wrapText="1"/>
    </xf>
    <xf numFmtId="0" fontId="22" fillId="0" borderId="29" xfId="0" applyFont="1" applyBorder="1" applyAlignment="1">
      <alignment vertical="center" wrapText="1"/>
    </xf>
    <xf numFmtId="0" fontId="22" fillId="0" borderId="39" xfId="0" applyFont="1" applyBorder="1" applyAlignment="1">
      <alignment vertical="center"/>
    </xf>
    <xf numFmtId="0" fontId="22" fillId="0" borderId="38" xfId="0" applyFont="1" applyBorder="1" applyAlignment="1">
      <alignment vertical="center"/>
    </xf>
    <xf numFmtId="0" fontId="23" fillId="0" borderId="41" xfId="0" applyFont="1" applyBorder="1" applyAlignment="1">
      <alignment horizontal="left" vertical="center" wrapText="1"/>
    </xf>
    <xf numFmtId="0" fontId="23" fillId="0" borderId="23" xfId="0" applyFont="1" applyBorder="1" applyAlignment="1">
      <alignment horizontal="left" vertical="center" wrapText="1"/>
    </xf>
    <xf numFmtId="0" fontId="22" fillId="0" borderId="16" xfId="0" applyFont="1" applyBorder="1" applyAlignment="1">
      <alignment vertical="center"/>
    </xf>
    <xf numFmtId="0" fontId="22" fillId="0" borderId="17" xfId="0"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20" xfId="0" applyFont="1" applyBorder="1" applyAlignment="1">
      <alignment vertical="center"/>
    </xf>
    <xf numFmtId="0" fontId="22" fillId="0" borderId="21" xfId="0" applyFont="1" applyBorder="1" applyAlignment="1">
      <alignment vertical="center"/>
    </xf>
    <xf numFmtId="0" fontId="20" fillId="0" borderId="22"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23" xfId="0" applyFont="1" applyBorder="1" applyAlignment="1">
      <alignment horizontal="center" vertical="center" wrapText="1"/>
    </xf>
    <xf numFmtId="0" fontId="2" fillId="8" borderId="24" xfId="0" applyFont="1" applyFill="1" applyBorder="1" applyAlignment="1">
      <alignment vertical="center"/>
    </xf>
    <xf numFmtId="0" fontId="2" fillId="8" borderId="48" xfId="0" applyFont="1" applyFill="1" applyBorder="1" applyAlignment="1">
      <alignment vertical="center"/>
    </xf>
    <xf numFmtId="0" fontId="20" fillId="0" borderId="42"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11" xfId="10" applyFont="1" applyBorder="1" applyAlignment="1">
      <alignment horizontal="center" vertical="center" wrapText="1"/>
    </xf>
    <xf numFmtId="0" fontId="20" fillId="0" borderId="13" xfId="10" applyFont="1" applyBorder="1" applyAlignment="1">
      <alignment horizontal="center" vertical="center" wrapText="1"/>
    </xf>
    <xf numFmtId="0" fontId="20" fillId="0" borderId="3" xfId="10" applyFont="1" applyBorder="1" applyAlignment="1">
      <alignment horizontal="center" vertical="center" wrapText="1"/>
    </xf>
    <xf numFmtId="0" fontId="20" fillId="0" borderId="5" xfId="10" applyFont="1" applyBorder="1" applyAlignment="1">
      <alignment horizontal="center" vertical="center" wrapText="1"/>
    </xf>
    <xf numFmtId="0" fontId="20" fillId="0" borderId="7" xfId="10" applyFont="1" applyBorder="1" applyAlignment="1">
      <alignment horizontal="center" vertical="center" wrapText="1"/>
    </xf>
    <xf numFmtId="0" fontId="20" fillId="0" borderId="4" xfId="10" applyFont="1" applyBorder="1" applyAlignment="1">
      <alignment horizontal="center" vertical="center" wrapText="1"/>
    </xf>
    <xf numFmtId="0" fontId="20" fillId="0" borderId="2" xfId="10" applyFont="1" applyBorder="1" applyAlignment="1">
      <alignment horizontal="center" vertical="center" wrapText="1"/>
    </xf>
    <xf numFmtId="0" fontId="20" fillId="0" borderId="9" xfId="10" applyFont="1" applyBorder="1" applyAlignment="1">
      <alignment horizontal="center" vertical="center" wrapText="1"/>
    </xf>
    <xf numFmtId="0" fontId="16" fillId="12" borderId="1" xfId="0" applyFont="1" applyFill="1" applyBorder="1" applyAlignment="1">
      <alignment horizontal="center" vertical="center" wrapText="1"/>
    </xf>
    <xf numFmtId="0" fontId="20" fillId="12" borderId="1" xfId="0" applyFont="1" applyFill="1" applyBorder="1" applyAlignment="1">
      <alignment horizontal="center" vertical="center" wrapText="1"/>
    </xf>
    <xf numFmtId="0" fontId="20" fillId="12" borderId="8" xfId="0" applyFont="1" applyFill="1" applyBorder="1" applyAlignment="1">
      <alignment horizontal="left" vertical="center" wrapText="1"/>
    </xf>
    <xf numFmtId="0" fontId="20" fillId="12" borderId="6" xfId="0" applyFont="1" applyFill="1" applyBorder="1" applyAlignment="1">
      <alignment horizontal="left" vertical="center" wrapText="1"/>
    </xf>
    <xf numFmtId="0" fontId="16" fillId="12" borderId="51" xfId="0" applyFont="1" applyFill="1" applyBorder="1" applyAlignment="1">
      <alignment horizontal="left" vertical="center" wrapText="1"/>
    </xf>
    <xf numFmtId="0" fontId="16" fillId="12" borderId="6" xfId="0" applyFont="1" applyFill="1" applyBorder="1" applyAlignment="1">
      <alignment horizontal="left" vertical="center" wrapText="1"/>
    </xf>
    <xf numFmtId="0" fontId="20" fillId="12" borderId="8" xfId="0" applyFont="1" applyFill="1" applyBorder="1" applyAlignment="1">
      <alignment horizontal="center" vertical="center" wrapText="1"/>
    </xf>
    <xf numFmtId="0" fontId="20" fillId="12" borderId="6"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12" xfId="0" applyFont="1" applyFill="1" applyBorder="1" applyAlignment="1">
      <alignment horizontal="center" vertical="center" wrapText="1"/>
    </xf>
    <xf numFmtId="0" fontId="2" fillId="12" borderId="13" xfId="0" applyFont="1" applyFill="1" applyBorder="1" applyAlignment="1">
      <alignment horizontal="center" vertical="center" wrapText="1"/>
    </xf>
    <xf numFmtId="0" fontId="20" fillId="12" borderId="11" xfId="0" applyFont="1" applyFill="1" applyBorder="1" applyAlignment="1">
      <alignment horizontal="center" vertical="center" wrapText="1"/>
    </xf>
    <xf numFmtId="0" fontId="20" fillId="12" borderId="12" xfId="0" applyFont="1" applyFill="1" applyBorder="1" applyAlignment="1">
      <alignment horizontal="center" vertical="center" wrapText="1"/>
    </xf>
    <xf numFmtId="0" fontId="20" fillId="12" borderId="13" xfId="0"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10" xfId="0" applyFont="1" applyFill="1" applyBorder="1" applyAlignment="1">
      <alignment horizontal="center" vertical="center" wrapText="1"/>
    </xf>
    <xf numFmtId="0" fontId="20" fillId="12" borderId="9"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51" xfId="0" applyFont="1" applyBorder="1" applyAlignment="1">
      <alignment horizontal="center" vertical="center" wrapText="1"/>
    </xf>
    <xf numFmtId="0" fontId="16" fillId="0" borderId="6" xfId="0" applyFont="1" applyBorder="1" applyAlignment="1">
      <alignment horizontal="center" vertical="center" wrapText="1"/>
    </xf>
    <xf numFmtId="0" fontId="16" fillId="12" borderId="8" xfId="0" applyFont="1" applyFill="1" applyBorder="1" applyAlignment="1">
      <alignment horizontal="center" vertical="center" wrapText="1"/>
    </xf>
    <xf numFmtId="0" fontId="16" fillId="12" borderId="51" xfId="0" applyFont="1" applyFill="1" applyBorder="1" applyAlignment="1">
      <alignment horizontal="center" vertical="center" wrapText="1"/>
    </xf>
    <xf numFmtId="0" fontId="16" fillId="12" borderId="6" xfId="0" applyFont="1" applyFill="1" applyBorder="1" applyAlignment="1">
      <alignment horizontal="center" vertical="center" wrapText="1"/>
    </xf>
    <xf numFmtId="0" fontId="16" fillId="12" borderId="2" xfId="0" applyFont="1" applyFill="1" applyBorder="1" applyAlignment="1">
      <alignment horizontal="center"/>
    </xf>
    <xf numFmtId="0" fontId="16" fillId="12" borderId="9" xfId="0" applyFont="1" applyFill="1" applyBorder="1" applyAlignment="1">
      <alignment horizontal="center"/>
    </xf>
    <xf numFmtId="0" fontId="16" fillId="12" borderId="11" xfId="0" applyFont="1" applyFill="1" applyBorder="1" applyAlignment="1">
      <alignment horizontal="center" vertical="center"/>
    </xf>
    <xf numFmtId="0" fontId="16" fillId="12" borderId="12" xfId="0" applyFont="1" applyFill="1" applyBorder="1" applyAlignment="1">
      <alignment horizontal="center" vertical="center"/>
    </xf>
    <xf numFmtId="0" fontId="16" fillId="12" borderId="13" xfId="0" applyFont="1" applyFill="1" applyBorder="1" applyAlignment="1">
      <alignment horizontal="center" vertical="center"/>
    </xf>
    <xf numFmtId="0" fontId="16" fillId="12" borderId="10" xfId="0" applyFont="1" applyFill="1" applyBorder="1" applyAlignment="1">
      <alignment horizontal="center" vertical="center" wrapText="1"/>
    </xf>
    <xf numFmtId="0" fontId="20" fillId="0" borderId="11" xfId="0" applyFont="1" applyBorder="1" applyAlignment="1">
      <alignment horizontal="center" wrapText="1"/>
    </xf>
    <xf numFmtId="0" fontId="20" fillId="0" borderId="12" xfId="0" applyFont="1" applyBorder="1" applyAlignment="1">
      <alignment horizontal="center" wrapText="1"/>
    </xf>
    <xf numFmtId="0" fontId="20" fillId="0" borderId="13" xfId="0" applyFont="1" applyBorder="1" applyAlignment="1">
      <alignment horizontal="center" wrapText="1"/>
    </xf>
    <xf numFmtId="0" fontId="16" fillId="12" borderId="2" xfId="0" applyFont="1" applyFill="1" applyBorder="1" applyAlignment="1">
      <alignment horizontal="center" vertical="center"/>
    </xf>
    <xf numFmtId="0" fontId="16" fillId="12" borderId="10" xfId="0" applyFont="1" applyFill="1" applyBorder="1" applyAlignment="1">
      <alignment horizontal="center" vertical="center"/>
    </xf>
    <xf numFmtId="0" fontId="16" fillId="12" borderId="9" xfId="0" applyFont="1" applyFill="1" applyBorder="1" applyAlignment="1">
      <alignment horizontal="center" vertical="center"/>
    </xf>
    <xf numFmtId="0" fontId="16" fillId="12" borderId="8" xfId="0" applyFont="1" applyFill="1" applyBorder="1" applyAlignment="1">
      <alignment horizontal="center" vertical="center"/>
    </xf>
    <xf numFmtId="0" fontId="16" fillId="12" borderId="6" xfId="0" applyFont="1" applyFill="1" applyBorder="1" applyAlignment="1">
      <alignment horizontal="center" vertical="center"/>
    </xf>
    <xf numFmtId="0" fontId="16" fillId="12" borderId="0" xfId="0" applyFont="1" applyFill="1" applyAlignment="1">
      <alignment horizontal="center" wrapText="1"/>
    </xf>
    <xf numFmtId="0" fontId="16" fillId="12" borderId="11"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12" borderId="13" xfId="0" applyFont="1" applyFill="1" applyBorder="1" applyAlignment="1">
      <alignment horizontal="center" vertical="center" wrapText="1"/>
    </xf>
    <xf numFmtId="0" fontId="16" fillId="12" borderId="3"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2" borderId="0" xfId="0" applyFont="1" applyFill="1" applyAlignment="1">
      <alignment horizontal="center" vertical="center" wrapText="1"/>
    </xf>
    <xf numFmtId="0" fontId="28" fillId="8" borderId="2" xfId="0" applyFont="1" applyFill="1" applyBorder="1" applyAlignment="1">
      <alignment horizontal="center" vertical="center" wrapText="1"/>
    </xf>
    <xf numFmtId="0" fontId="28" fillId="8" borderId="10" xfId="0" applyFont="1" applyFill="1" applyBorder="1" applyAlignment="1">
      <alignment horizontal="center" vertical="center" wrapText="1"/>
    </xf>
    <xf numFmtId="0" fontId="28" fillId="8" borderId="9" xfId="0" applyFont="1" applyFill="1" applyBorder="1" applyAlignment="1">
      <alignment horizontal="center" vertical="center" wrapText="1"/>
    </xf>
    <xf numFmtId="0" fontId="20" fillId="12" borderId="51" xfId="0" applyFont="1" applyFill="1" applyBorder="1" applyAlignment="1">
      <alignment horizontal="center" vertical="center" wrapText="1"/>
    </xf>
    <xf numFmtId="0" fontId="20" fillId="12" borderId="62"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10" xfId="0" applyFont="1" applyFill="1" applyBorder="1" applyAlignment="1">
      <alignment horizontal="center" vertical="center" wrapText="1"/>
    </xf>
    <xf numFmtId="0" fontId="20" fillId="8" borderId="9"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8" fillId="12" borderId="8" xfId="0" applyFont="1" applyFill="1" applyBorder="1" applyAlignment="1">
      <alignment horizontal="center" vertical="center" wrapText="1"/>
    </xf>
    <xf numFmtId="0" fontId="28" fillId="12" borderId="6" xfId="0" applyFont="1" applyFill="1" applyBorder="1" applyAlignment="1">
      <alignment horizontal="center" vertical="center" wrapText="1"/>
    </xf>
  </cellXfs>
  <cellStyles count="17">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yperlink" xfId="9" builtinId="8"/>
    <cellStyle name="Normal" xfId="0" builtinId="0"/>
    <cellStyle name="Normal 2" xfId="2" xr:uid="{00000000-0005-0000-0000-000007000000}"/>
    <cellStyle name="Normal 2 2" xfId="11" xr:uid="{00000000-0005-0000-0000-000008000000}"/>
    <cellStyle name="Normal 2 2 2" xfId="8" xr:uid="{00000000-0005-0000-0000-000009000000}"/>
    <cellStyle name="Normal 2 2 3" xfId="16" xr:uid="{206BAB15-8467-4E89-83C6-D34927F2F813}"/>
    <cellStyle name="Normal 2 3" xfId="15" xr:uid="{8B83B70A-99E9-49BF-A6E1-50487C45B10C}"/>
    <cellStyle name="Normal 2_CEBS 2009 38 Annex 1 (CP06rev2 FINREP templates)" xfId="13" xr:uid="{00000000-0005-0000-0000-00000A000000}"/>
    <cellStyle name="Normal 5_20130128_ITS on reporting_Annex I_CA 2" xfId="14" xr:uid="{920CF064-83F3-4257-AB7C-55D49A1C8C00}"/>
    <cellStyle name="Normal_20 OPR" xfId="10" xr:uid="{00000000-0005-0000-0000-00000B000000}"/>
    <cellStyle name="optionalExposure" xfId="7" xr:uid="{00000000-0005-0000-0000-00000C000000}"/>
    <cellStyle name="Per cent" xfId="12" builtinId="5"/>
  </cellStyles>
  <dxfs count="4">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1866900</xdr:colOff>
      <xdr:row>17</xdr:row>
      <xdr:rowOff>152400</xdr:rowOff>
    </xdr:from>
    <xdr:to>
      <xdr:col>13</xdr:col>
      <xdr:colOff>357422</xdr:colOff>
      <xdr:row>27</xdr:row>
      <xdr:rowOff>120650</xdr:rowOff>
    </xdr:to>
    <xdr:sp macro="" textlink="">
      <xdr:nvSpPr>
        <xdr:cNvPr id="2" name="AutoShape 1">
          <a:extLst>
            <a:ext uri="{FF2B5EF4-FFF2-40B4-BE49-F238E27FC236}">
              <a16:creationId xmlns:a16="http://schemas.microsoft.com/office/drawing/2014/main" id="{00000000-0008-0000-3700-000002000000}"/>
            </a:ext>
          </a:extLst>
        </xdr:cNvPr>
        <xdr:cNvSpPr>
          <a:spLocks noChangeAspect="1" noChangeArrowheads="1"/>
        </xdr:cNvSpPr>
      </xdr:nvSpPr>
      <xdr:spPr bwMode="auto">
        <a:xfrm>
          <a:off x="3648075" y="5124450"/>
          <a:ext cx="8670132" cy="20002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K52"/>
  <sheetViews>
    <sheetView showGridLines="0" zoomScale="87" zoomScaleNormal="87" workbookViewId="0">
      <pane ySplit="2" topLeftCell="A3" activePane="bottomLeft" state="frozen"/>
      <selection activeCell="E62" sqref="E62"/>
      <selection pane="bottomLeft" activeCell="C54" sqref="C54"/>
    </sheetView>
  </sheetViews>
  <sheetFormatPr baseColWidth="10" defaultColWidth="9.1640625" defaultRowHeight="16"/>
  <cols>
    <col min="1" max="1" width="9.1640625" style="16"/>
    <col min="2" max="2" width="14.5" style="16" customWidth="1"/>
    <col min="3" max="3" width="128" style="16" customWidth="1"/>
    <col min="4" max="4" width="21.1640625" style="16" customWidth="1"/>
    <col min="5" max="5" width="2.5" style="16" customWidth="1"/>
    <col min="6" max="16384" width="9.1640625" style="16"/>
  </cols>
  <sheetData>
    <row r="2" spans="2:11">
      <c r="B2" s="14" t="s">
        <v>0</v>
      </c>
      <c r="C2" s="15" t="s">
        <v>1</v>
      </c>
    </row>
    <row r="3" spans="2:11" ht="17" thickBot="1">
      <c r="B3" s="15"/>
      <c r="C3" s="15"/>
    </row>
    <row r="4" spans="2:11">
      <c r="B4" s="17" t="s">
        <v>2</v>
      </c>
      <c r="C4" s="18" t="s">
        <v>3</v>
      </c>
    </row>
    <row r="5" spans="2:11" ht="17" thickBot="1">
      <c r="B5" s="19" t="s">
        <v>4</v>
      </c>
      <c r="C5" s="20" t="s">
        <v>5</v>
      </c>
    </row>
    <row r="6" spans="2:11" ht="17" thickBot="1">
      <c r="B6" s="15"/>
      <c r="C6" s="15"/>
      <c r="E6" s="21"/>
      <c r="F6" s="21"/>
      <c r="G6" s="21"/>
      <c r="H6" s="21"/>
      <c r="I6" s="21"/>
      <c r="J6" s="21"/>
      <c r="K6" s="21"/>
    </row>
    <row r="7" spans="2:11" ht="15" customHeight="1">
      <c r="B7" s="17" t="s">
        <v>6</v>
      </c>
      <c r="C7" s="18" t="s">
        <v>7</v>
      </c>
      <c r="D7" s="22"/>
      <c r="E7" s="23"/>
      <c r="F7" s="23"/>
      <c r="G7" s="23"/>
      <c r="H7" s="23"/>
      <c r="I7" s="21"/>
      <c r="J7" s="21"/>
      <c r="K7" s="21"/>
    </row>
    <row r="8" spans="2:11" ht="15" customHeight="1" thickBot="1">
      <c r="B8" s="19" t="s">
        <v>8</v>
      </c>
      <c r="C8" s="24" t="s">
        <v>9</v>
      </c>
      <c r="D8" s="22"/>
      <c r="E8" s="25"/>
      <c r="F8" s="25"/>
      <c r="G8" s="25"/>
      <c r="H8" s="25"/>
      <c r="I8" s="21"/>
      <c r="J8" s="21"/>
      <c r="K8" s="21"/>
    </row>
    <row r="9" spans="2:11" ht="14" customHeight="1" thickBot="1">
      <c r="C9" s="26"/>
      <c r="E9" s="21"/>
      <c r="F9" s="21"/>
      <c r="G9" s="21"/>
      <c r="H9" s="21"/>
      <c r="I9" s="21"/>
      <c r="J9" s="21"/>
      <c r="K9" s="21"/>
    </row>
    <row r="10" spans="2:11">
      <c r="B10" s="17" t="s">
        <v>10</v>
      </c>
      <c r="C10" s="18" t="s">
        <v>11</v>
      </c>
      <c r="E10" s="21"/>
      <c r="F10" s="21"/>
      <c r="G10" s="21"/>
      <c r="H10" s="21"/>
      <c r="I10" s="21"/>
      <c r="J10" s="21"/>
      <c r="K10" s="21"/>
    </row>
    <row r="11" spans="2:11" ht="15.75" customHeight="1" thickBot="1">
      <c r="B11" s="19" t="s">
        <v>12</v>
      </c>
      <c r="C11" s="20" t="s">
        <v>13</v>
      </c>
      <c r="E11" s="21"/>
      <c r="F11" s="21"/>
      <c r="G11" s="21"/>
      <c r="H11" s="21"/>
      <c r="I11" s="21"/>
      <c r="J11" s="21"/>
      <c r="K11" s="21"/>
    </row>
    <row r="12" spans="2:11" ht="17" thickBot="1">
      <c r="B12" s="15"/>
      <c r="C12" s="15"/>
      <c r="E12" s="21"/>
      <c r="F12" s="21"/>
      <c r="G12" s="21"/>
      <c r="H12" s="21"/>
      <c r="I12" s="21"/>
      <c r="J12" s="21"/>
      <c r="K12" s="21"/>
    </row>
    <row r="13" spans="2:11">
      <c r="B13" s="17" t="s">
        <v>14</v>
      </c>
      <c r="C13" s="18" t="s">
        <v>15</v>
      </c>
    </row>
    <row r="14" spans="2:11">
      <c r="B14" s="28" t="s">
        <v>16</v>
      </c>
      <c r="C14" s="24" t="s">
        <v>17</v>
      </c>
    </row>
    <row r="15" spans="2:11">
      <c r="B15" s="28" t="s">
        <v>18</v>
      </c>
      <c r="C15" s="24" t="s">
        <v>19</v>
      </c>
    </row>
    <row r="16" spans="2:11">
      <c r="B16" s="29" t="s">
        <v>20</v>
      </c>
      <c r="C16" s="24" t="s">
        <v>21</v>
      </c>
      <c r="D16" s="22"/>
    </row>
    <row r="17" spans="2:4">
      <c r="B17" s="29" t="s">
        <v>22</v>
      </c>
      <c r="C17" s="24" t="s">
        <v>23</v>
      </c>
    </row>
    <row r="18" spans="2:4" ht="17" thickBot="1">
      <c r="B18" s="30" t="s">
        <v>24</v>
      </c>
      <c r="C18" s="20" t="s">
        <v>25</v>
      </c>
    </row>
    <row r="19" spans="2:4" ht="17" thickBot="1"/>
    <row r="20" spans="2:4">
      <c r="B20" s="17" t="s">
        <v>26</v>
      </c>
      <c r="C20" s="18" t="s">
        <v>27</v>
      </c>
    </row>
    <row r="21" spans="2:4" ht="17" thickBot="1">
      <c r="B21" s="19" t="s">
        <v>28</v>
      </c>
      <c r="C21" s="20" t="s">
        <v>29</v>
      </c>
    </row>
    <row r="22" spans="2:4" ht="17" thickBot="1"/>
    <row r="23" spans="2:4" ht="17" thickBot="1">
      <c r="B23" s="659" t="s">
        <v>30</v>
      </c>
      <c r="C23" s="32" t="s">
        <v>31</v>
      </c>
    </row>
    <row r="24" spans="2:4" ht="17" thickBot="1">
      <c r="B24" s="27"/>
    </row>
    <row r="25" spans="2:4">
      <c r="B25" s="17" t="s">
        <v>32</v>
      </c>
      <c r="C25" s="18" t="s">
        <v>33</v>
      </c>
    </row>
    <row r="26" spans="2:4">
      <c r="B26" s="28" t="s">
        <v>34</v>
      </c>
      <c r="C26" s="24" t="s">
        <v>35</v>
      </c>
      <c r="D26" s="22"/>
    </row>
    <row r="27" spans="2:4" ht="17" thickBot="1">
      <c r="B27" s="19" t="s">
        <v>36</v>
      </c>
      <c r="C27" s="20" t="s">
        <v>37</v>
      </c>
    </row>
    <row r="28" spans="2:4" ht="17" thickBot="1">
      <c r="C28" s="27"/>
    </row>
    <row r="29" spans="2:4">
      <c r="B29" s="17" t="s">
        <v>38</v>
      </c>
      <c r="C29" s="18" t="s">
        <v>39</v>
      </c>
    </row>
    <row r="30" spans="2:4">
      <c r="B30" s="28" t="s">
        <v>40</v>
      </c>
      <c r="C30" s="24" t="s">
        <v>41</v>
      </c>
    </row>
    <row r="31" spans="2:4" ht="17" thickBot="1">
      <c r="B31" s="30" t="s">
        <v>42</v>
      </c>
      <c r="C31" s="20" t="s">
        <v>43</v>
      </c>
      <c r="D31" s="22"/>
    </row>
    <row r="32" spans="2:4" ht="17" thickBot="1"/>
    <row r="33" spans="1:4" ht="16" customHeight="1" thickBot="1">
      <c r="B33" s="31" t="s">
        <v>44</v>
      </c>
      <c r="C33" s="32" t="s">
        <v>45</v>
      </c>
    </row>
    <row r="35" spans="1:4" ht="17" thickBot="1">
      <c r="A35" s="33"/>
      <c r="B35" s="34" t="s">
        <v>46</v>
      </c>
      <c r="C35" s="34"/>
      <c r="D35" s="34"/>
    </row>
    <row r="36" spans="1:4">
      <c r="B36" s="35" t="s">
        <v>47</v>
      </c>
      <c r="C36" s="36" t="s">
        <v>48</v>
      </c>
      <c r="D36" s="37"/>
    </row>
    <row r="37" spans="1:4">
      <c r="B37" s="38" t="s">
        <v>49</v>
      </c>
      <c r="C37" s="39" t="s">
        <v>50</v>
      </c>
      <c r="D37" s="37"/>
    </row>
    <row r="38" spans="1:4">
      <c r="B38" s="38" t="s">
        <v>51</v>
      </c>
      <c r="C38" s="39" t="s">
        <v>52</v>
      </c>
      <c r="D38" s="37"/>
    </row>
    <row r="39" spans="1:4">
      <c r="B39" s="38" t="s">
        <v>53</v>
      </c>
      <c r="C39" s="39" t="s">
        <v>54</v>
      </c>
      <c r="D39" s="37"/>
    </row>
    <row r="40" spans="1:4">
      <c r="B40" s="38" t="s">
        <v>55</v>
      </c>
      <c r="C40" s="39" t="s">
        <v>56</v>
      </c>
      <c r="D40" s="37"/>
    </row>
    <row r="41" spans="1:4">
      <c r="B41" s="38" t="s">
        <v>57</v>
      </c>
      <c r="C41" s="39" t="s">
        <v>58</v>
      </c>
      <c r="D41" s="37"/>
    </row>
    <row r="42" spans="1:4">
      <c r="B42" s="38" t="s">
        <v>59</v>
      </c>
      <c r="C42" s="39" t="s">
        <v>60</v>
      </c>
      <c r="D42" s="37"/>
    </row>
    <row r="43" spans="1:4">
      <c r="B43" s="38" t="s">
        <v>61</v>
      </c>
      <c r="C43" s="39" t="s">
        <v>62</v>
      </c>
      <c r="D43" s="37"/>
    </row>
    <row r="44" spans="1:4">
      <c r="B44" s="38" t="s">
        <v>63</v>
      </c>
      <c r="C44" s="39" t="s">
        <v>64</v>
      </c>
      <c r="D44" s="37"/>
    </row>
    <row r="45" spans="1:4">
      <c r="B45" s="38" t="s">
        <v>65</v>
      </c>
      <c r="C45" s="39" t="s">
        <v>66</v>
      </c>
      <c r="D45" s="37"/>
    </row>
    <row r="46" spans="1:4">
      <c r="B46" s="38" t="s">
        <v>67</v>
      </c>
      <c r="C46" s="39" t="s">
        <v>68</v>
      </c>
      <c r="D46" s="37"/>
    </row>
    <row r="47" spans="1:4">
      <c r="B47" s="38" t="s">
        <v>69</v>
      </c>
      <c r="C47" s="39" t="s">
        <v>70</v>
      </c>
      <c r="D47" s="37"/>
    </row>
    <row r="48" spans="1:4" ht="17" thickBot="1">
      <c r="B48" s="40" t="s">
        <v>71</v>
      </c>
      <c r="C48" s="41" t="s">
        <v>72</v>
      </c>
      <c r="D48" s="37"/>
    </row>
    <row r="49" spans="2:5">
      <c r="B49" s="37"/>
      <c r="C49" s="37"/>
      <c r="D49" s="37"/>
    </row>
    <row r="50" spans="2:5" ht="358" customHeight="1">
      <c r="B50" s="695" t="s">
        <v>73</v>
      </c>
      <c r="C50" s="695"/>
      <c r="D50" s="695"/>
      <c r="E50" s="695"/>
    </row>
    <row r="51" spans="2:5">
      <c r="B51" s="37"/>
      <c r="C51" s="37"/>
      <c r="D51" s="37"/>
    </row>
    <row r="52" spans="2:5">
      <c r="B52" s="37"/>
      <c r="C52" s="37"/>
      <c r="D52" s="37"/>
    </row>
  </sheetData>
  <mergeCells count="1">
    <mergeCell ref="B50:E50"/>
  </mergeCells>
  <hyperlinks>
    <hyperlink ref="B4" location="'EU CC1'!A1" display="EU CC1" xr:uid="{52D334EA-C96E-4C60-A9B1-B0AFAE47E92D}"/>
    <hyperlink ref="B7" location="'EU OV1'!A1" display="EU OV1" xr:uid="{7D3D0758-3B54-41A5-A014-C4FB38ACC220}"/>
    <hyperlink ref="B8" location="'EU KM1'!A1" display="EU KM1" xr:uid="{6FEDE726-A9E5-4398-916B-779A515E1293}"/>
    <hyperlink ref="B10" location="'EU CCyB1'!A1" display="EU CCB1" xr:uid="{65903E1C-C819-420B-88EF-EA5670A5FCA8}"/>
    <hyperlink ref="B11" location="'EU CCyB2'!A1" display="EU CCyB2" xr:uid="{F9D99371-8301-4FB1-B6D9-0722383FE655}"/>
    <hyperlink ref="B13" location="'EU CR1'!A1" display="EU CR1" xr:uid="{5D0CB071-8EA8-4A28-89D4-8501D9835762}"/>
    <hyperlink ref="B15" location="'EU CR2'!A1" display="EU CR2" xr:uid="{AA5A3D8F-02E5-436B-9345-03251CB92EC4}"/>
    <hyperlink ref="B16" location="'EU CR3'!A1" display="EU CR3" xr:uid="{F8D33572-C539-4AC6-812B-78E066F91345}"/>
    <hyperlink ref="B17" location="'EU CR4'!A1" display="EU CR4" xr:uid="{923043C5-B64A-4EFE-8C71-7C4E1CB899B8}"/>
    <hyperlink ref="B18" location="'EU CR5'!A1" display="EU CR5" xr:uid="{D203EB5D-E785-4781-8B63-78EB5A091F7D}"/>
    <hyperlink ref="B20" location="'EU CQ1'!A1" display="EU CQ1" xr:uid="{7560CFAC-0876-4290-B283-89BBFD496D8E}"/>
    <hyperlink ref="B21" location="'EU CQ3'!A1" display="EU CQ3" xr:uid="{2F6D6920-9F96-4013-AE64-EA336232CECF}"/>
    <hyperlink ref="B23" location="'EU MR1'!A1" display="EU MR1" xr:uid="{B853FED8-7FC4-4B99-B4FB-F194B3F33097}"/>
    <hyperlink ref="B25" location="'EU LR1'!A1" display="EU LR1" xr:uid="{FDF6699B-8A91-463B-834E-DEED509DB791}"/>
    <hyperlink ref="B26" location="'EU LR2'!A1" display="EU LR2" xr:uid="{24085463-AE4B-4EAA-94F1-BBBC8F1504E0}"/>
    <hyperlink ref="B27" location="'EU LR3'!A1" display="EU LR3" xr:uid="{265BB459-746B-4C43-A0B8-288D0CE29516}"/>
    <hyperlink ref="B29" location="'EU LIQ1'!A1" display="EU LIQ1" xr:uid="{AA0A25C0-1BC5-4EBE-8687-0F521C997194}"/>
    <hyperlink ref="B31" location="'EU LIQ2'!A1" display="EU LIQ2" xr:uid="{68E4A2C0-F0D4-477B-909C-A0F67E80AC69}"/>
    <hyperlink ref="B33" location="'EU IRRBB1'!A1" display="'EU IRRBB1" xr:uid="{78D9B04A-6746-480A-A6DE-681199812954}"/>
    <hyperlink ref="B30" location="'EU LIQB'!A1" display="EU LIQB" xr:uid="{2F6EC2CA-9747-CB48-B413-BECAB91AD7BE}"/>
    <hyperlink ref="B14" location="'EU CR1-A'!A1" display="EU CR1-A" xr:uid="{B232B239-5BC3-764C-B4CB-7566BD8E1F75}"/>
    <hyperlink ref="B5" location="'EU CC2'!A1" display="EU CC2" xr:uid="{D476B68B-4AB0-F44D-8671-BE81373AFCF9}"/>
    <hyperlink ref="B36" location="'Qualitative Environmental risk'!A1" display="Table 1 " xr:uid="{98298227-293C-F140-B090-6CA64C997486}"/>
    <hyperlink ref="B37" location="'Qualitative Social risk'!A1" display="Table 2" xr:uid="{6046D5E8-4F74-E046-9781-DB372FA4C575}"/>
    <hyperlink ref="B38" location="'Qualitative Gov risk'!A1" display="Table 3" xr:uid="{10E244E0-8C08-0A40-A448-8E2A008448C3}"/>
    <hyperlink ref="B39" location="'Transition risk BB'!A1" display="Template 1" xr:uid="{7DB28B98-4D60-DB4D-B610-ED61E2F1009E}"/>
    <hyperlink ref="B40" location="'Transition risk BB collateral'!A1" display="Template 2" xr:uid="{815A3206-D5CB-AC4D-9405-3D7E607CCA6C}"/>
    <hyperlink ref="B41" location="'Transition alignm metrics'!A1" display="Template 3" xr:uid="{44B06FE2-68F8-5046-9BC0-F67706C655F0}"/>
    <hyperlink ref="B42" location="'Transition top20 poll'!A1" display="Template 4 " xr:uid="{057B8CA9-53E7-974D-A641-29216DF6E00D}"/>
    <hyperlink ref="B43" location="'Physical risk'!A1" display="Template 5" xr:uid="{A8CA0593-5E8D-514E-B31F-E28B19CF0021}"/>
    <hyperlink ref="B44" location="'GAR KPI'!A1" display="Template 6" xr:uid="{3D39C600-6A1C-324F-A3F0-AE5A1AD5E952}"/>
    <hyperlink ref="B45" location="'GAR assets'!A1" display="Template 7 " xr:uid="{F8B59E9A-ECB4-C74E-A899-02F8F14863E8}"/>
    <hyperlink ref="B46" location="'GAR %'!A1" display="Template 8" xr:uid="{0007A915-E3B3-6249-9EA2-70DCD517D42E}"/>
    <hyperlink ref="B47" location="BTAR!A1" display="Template 9" xr:uid="{15368C0E-14CD-3A41-BE1F-A7C82E87107D}"/>
    <hyperlink ref="B48" location="'Other mitigation'!A1" display="Template 10" xr:uid="{D50A02F3-5D13-524B-92CA-A6774B3D13F0}"/>
  </hyperlinks>
  <pageMargins left="0.7" right="0.7" top="0.75" bottom="0.75" header="0.3" footer="0.3"/>
  <pageSetup paperSize="9" orientation="portrait"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D11"/>
  <sheetViews>
    <sheetView showGridLines="0" zoomScaleNormal="100" workbookViewId="0">
      <selection activeCell="D26" sqref="D26"/>
    </sheetView>
  </sheetViews>
  <sheetFormatPr baseColWidth="10" defaultColWidth="9.1640625" defaultRowHeight="14"/>
  <cols>
    <col min="1" max="1" width="7" style="2" customWidth="1"/>
    <col min="2" max="2" width="6.5" style="2" customWidth="1"/>
    <col min="3" max="3" width="58.5" style="2" customWidth="1"/>
    <col min="4" max="4" width="51.5" style="2" customWidth="1"/>
    <col min="5" max="5" width="9.1640625" style="2"/>
    <col min="6" max="6" width="3.5" style="2" customWidth="1"/>
    <col min="7" max="7" width="54.5" style="2" customWidth="1"/>
    <col min="8" max="8" width="25" style="2" customWidth="1"/>
    <col min="9" max="16384" width="9.1640625" style="2"/>
  </cols>
  <sheetData>
    <row r="2" spans="2:4" ht="16">
      <c r="B2" s="354" t="s">
        <v>19</v>
      </c>
      <c r="C2" s="21"/>
      <c r="D2" s="21"/>
    </row>
    <row r="3" spans="2:4" ht="16">
      <c r="B3" s="533"/>
      <c r="C3" s="21"/>
      <c r="D3" s="21"/>
    </row>
    <row r="4" spans="2:4" ht="17">
      <c r="B4" s="533"/>
      <c r="C4" s="21"/>
      <c r="D4" s="139" t="s">
        <v>211</v>
      </c>
    </row>
    <row r="5" spans="2:4" ht="17">
      <c r="B5" s="533"/>
      <c r="C5" s="21"/>
      <c r="D5" s="139" t="s">
        <v>477</v>
      </c>
    </row>
    <row r="6" spans="2:4" ht="25.5" customHeight="1">
      <c r="B6" s="534" t="s">
        <v>401</v>
      </c>
      <c r="C6" s="535" t="s">
        <v>478</v>
      </c>
      <c r="D6" s="419">
        <v>109.3</v>
      </c>
    </row>
    <row r="7" spans="2:4" ht="25.5" customHeight="1">
      <c r="B7" s="536" t="s">
        <v>411</v>
      </c>
      <c r="C7" s="414" t="s">
        <v>479</v>
      </c>
      <c r="D7" s="419">
        <v>19.5</v>
      </c>
    </row>
    <row r="8" spans="2:4" ht="25.5" customHeight="1">
      <c r="B8" s="536" t="s">
        <v>441</v>
      </c>
      <c r="C8" s="414" t="s">
        <v>480</v>
      </c>
      <c r="D8" s="419">
        <v>-1.1000000000000001</v>
      </c>
    </row>
    <row r="9" spans="2:4" ht="25.5" customHeight="1">
      <c r="B9" s="536" t="s">
        <v>443</v>
      </c>
      <c r="C9" s="537" t="s">
        <v>481</v>
      </c>
      <c r="D9" s="419">
        <v>-5.7</v>
      </c>
    </row>
    <row r="10" spans="2:4" ht="24" customHeight="1">
      <c r="B10" s="536" t="s">
        <v>445</v>
      </c>
      <c r="C10" s="537" t="s">
        <v>482</v>
      </c>
      <c r="D10" s="419">
        <v>-6.3</v>
      </c>
    </row>
    <row r="11" spans="2:4" ht="25.5" customHeight="1">
      <c r="B11" s="534" t="s">
        <v>447</v>
      </c>
      <c r="C11" s="535" t="s">
        <v>483</v>
      </c>
      <c r="D11" s="419">
        <v>115.70000000000002</v>
      </c>
    </row>
  </sheetData>
  <pageMargins left="0.70866141732283472" right="0.70866141732283472" top="0.74803149606299213" bottom="0.74803149606299213" header="0.31496062992125984" footer="0.31496062992125984"/>
  <pageSetup paperSize="9" orientation="landscape" r:id="rId1"/>
  <headerFooter>
    <oddFooter>&amp;C&amp;P</oddFooter>
  </headerFooter>
  <ignoredErrors>
    <ignoredError sqref="B6:B11"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13"/>
  <sheetViews>
    <sheetView showGridLines="0" zoomScaleNormal="100" workbookViewId="0">
      <selection activeCell="H28" sqref="H28"/>
    </sheetView>
  </sheetViews>
  <sheetFormatPr baseColWidth="10" defaultColWidth="9.1640625" defaultRowHeight="14"/>
  <cols>
    <col min="1" max="1" width="4.5" style="4" customWidth="1"/>
    <col min="2" max="2" width="5.5" style="4" bestFit="1" customWidth="1"/>
    <col min="3" max="3" width="55" style="4" customWidth="1"/>
    <col min="4" max="4" width="29.5" style="4" customWidth="1"/>
    <col min="5" max="5" width="29.83203125" style="4" customWidth="1"/>
    <col min="6" max="6" width="31.33203125" style="4" customWidth="1"/>
    <col min="7" max="7" width="31.5" style="4" customWidth="1"/>
    <col min="8" max="8" width="37.6640625" style="4" customWidth="1"/>
    <col min="9" max="16384" width="9.1640625" style="4"/>
  </cols>
  <sheetData>
    <row r="1" spans="1:10" ht="16">
      <c r="B1" s="33"/>
      <c r="C1" s="33"/>
      <c r="D1" s="33"/>
      <c r="E1" s="33"/>
      <c r="F1" s="33"/>
      <c r="G1" s="33"/>
      <c r="H1" s="33"/>
    </row>
    <row r="2" spans="1:10" ht="16">
      <c r="A2" s="9"/>
      <c r="B2" s="33"/>
      <c r="C2" s="14" t="s">
        <v>484</v>
      </c>
      <c r="D2" s="33"/>
      <c r="E2" s="33"/>
      <c r="F2" s="33"/>
      <c r="G2" s="33"/>
      <c r="H2" s="33"/>
      <c r="J2" s="10"/>
    </row>
    <row r="3" spans="1:10" ht="16">
      <c r="B3" s="33"/>
      <c r="C3" s="33"/>
      <c r="D3" s="33"/>
      <c r="E3" s="33"/>
      <c r="F3" s="33"/>
      <c r="G3" s="33"/>
      <c r="H3" s="33"/>
    </row>
    <row r="4" spans="1:10" ht="17">
      <c r="B4" s="33"/>
      <c r="C4" s="178"/>
      <c r="D4" s="183" t="s">
        <v>485</v>
      </c>
      <c r="E4" s="233" t="s">
        <v>486</v>
      </c>
      <c r="F4" s="538"/>
      <c r="G4" s="538"/>
      <c r="H4" s="539"/>
      <c r="I4" s="10"/>
      <c r="J4" s="10"/>
    </row>
    <row r="5" spans="1:10" ht="39" customHeight="1">
      <c r="B5" s="33"/>
      <c r="C5" s="215"/>
      <c r="D5" s="540"/>
      <c r="E5" s="541"/>
      <c r="F5" s="183" t="s">
        <v>487</v>
      </c>
      <c r="G5" s="233" t="s">
        <v>488</v>
      </c>
      <c r="H5" s="542"/>
      <c r="I5" s="10"/>
      <c r="J5" s="10"/>
    </row>
    <row r="6" spans="1:10" ht="22" customHeight="1">
      <c r="B6" s="33"/>
      <c r="C6" s="215"/>
      <c r="D6" s="543"/>
      <c r="E6" s="544"/>
      <c r="F6" s="543"/>
      <c r="G6" s="544"/>
      <c r="H6" s="183" t="s">
        <v>489</v>
      </c>
      <c r="I6" s="10"/>
      <c r="J6" s="10"/>
    </row>
    <row r="7" spans="1:10" ht="16" customHeight="1">
      <c r="B7" s="33"/>
      <c r="C7" s="215"/>
      <c r="D7" s="67" t="s">
        <v>211</v>
      </c>
      <c r="E7" s="503" t="s">
        <v>212</v>
      </c>
      <c r="F7" s="67" t="s">
        <v>213</v>
      </c>
      <c r="G7" s="503" t="s">
        <v>298</v>
      </c>
      <c r="H7" s="67" t="s">
        <v>299</v>
      </c>
      <c r="I7" s="10"/>
      <c r="J7" s="10"/>
    </row>
    <row r="8" spans="1:10" ht="17">
      <c r="B8" s="437">
        <v>1</v>
      </c>
      <c r="C8" s="237" t="s">
        <v>439</v>
      </c>
      <c r="D8" s="63">
        <v>830.6</v>
      </c>
      <c r="E8" s="63">
        <v>1682.1</v>
      </c>
      <c r="F8" s="546">
        <v>1679.6</v>
      </c>
      <c r="G8" s="546">
        <v>2.5</v>
      </c>
      <c r="H8" s="546" t="s">
        <v>90</v>
      </c>
      <c r="I8" s="10"/>
      <c r="J8" s="10"/>
    </row>
    <row r="9" spans="1:10" ht="17">
      <c r="B9" s="437">
        <v>2</v>
      </c>
      <c r="C9" s="237" t="s">
        <v>490</v>
      </c>
      <c r="D9" s="63">
        <v>42.5</v>
      </c>
      <c r="E9" s="546" t="s">
        <v>90</v>
      </c>
      <c r="F9" s="546" t="s">
        <v>90</v>
      </c>
      <c r="G9" s="546" t="s">
        <v>90</v>
      </c>
      <c r="H9" s="63" t="s">
        <v>90</v>
      </c>
      <c r="I9" s="10"/>
      <c r="J9" s="10"/>
    </row>
    <row r="10" spans="1:10" ht="17">
      <c r="B10" s="437">
        <v>3</v>
      </c>
      <c r="C10" s="237" t="s">
        <v>296</v>
      </c>
      <c r="D10" s="546">
        <v>873.1</v>
      </c>
      <c r="E10" s="546">
        <v>1682.1</v>
      </c>
      <c r="F10" s="546">
        <v>1679.6</v>
      </c>
      <c r="G10" s="546">
        <v>2.5</v>
      </c>
      <c r="H10" s="546" t="s">
        <v>90</v>
      </c>
      <c r="I10" s="10"/>
      <c r="J10" s="10"/>
    </row>
    <row r="11" spans="1:10" ht="17">
      <c r="B11" s="43">
        <v>4</v>
      </c>
      <c r="C11" s="545" t="s">
        <v>491</v>
      </c>
      <c r="D11" s="63">
        <v>70.400000000000006</v>
      </c>
      <c r="E11" s="546">
        <v>45.2</v>
      </c>
      <c r="F11" s="546">
        <v>45.2</v>
      </c>
      <c r="G11" s="546">
        <v>0</v>
      </c>
      <c r="H11" s="546"/>
      <c r="I11" s="10"/>
      <c r="J11" s="10"/>
    </row>
    <row r="12" spans="1:10" ht="17">
      <c r="B12" s="43" t="s">
        <v>492</v>
      </c>
      <c r="C12" s="545" t="s">
        <v>493</v>
      </c>
      <c r="D12" s="547">
        <v>70.400000000000006</v>
      </c>
      <c r="E12" s="547">
        <v>45.2</v>
      </c>
      <c r="F12" s="548"/>
      <c r="G12" s="548"/>
      <c r="H12" s="549"/>
      <c r="I12" s="10"/>
      <c r="J12" s="10"/>
    </row>
    <row r="13" spans="1:10">
      <c r="C13" s="8"/>
    </row>
  </sheetData>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8040-D4D2-43A1-9734-31254F635ACA}">
  <sheetPr>
    <pageSetUpPr fitToPage="1"/>
  </sheetPr>
  <dimension ref="B2:N34"/>
  <sheetViews>
    <sheetView showGridLines="0" topLeftCell="A3" zoomScaleNormal="100" zoomScalePageLayoutView="47" workbookViewId="0">
      <selection activeCell="C38" sqref="C38"/>
    </sheetView>
  </sheetViews>
  <sheetFormatPr baseColWidth="10" defaultColWidth="8.5" defaultRowHeight="14"/>
  <cols>
    <col min="1" max="1" width="6" style="1" customWidth="1"/>
    <col min="2" max="2" width="9.5" style="7" customWidth="1"/>
    <col min="3" max="3" width="69.1640625" style="1" customWidth="1"/>
    <col min="4" max="4" width="20.5" style="1" customWidth="1"/>
    <col min="5" max="5" width="21.5" style="1" customWidth="1"/>
    <col min="6" max="6" width="20.1640625" style="1" customWidth="1"/>
    <col min="7" max="7" width="20.83203125" style="1" customWidth="1"/>
    <col min="8" max="8" width="19" style="1" customWidth="1"/>
    <col min="9" max="9" width="19.1640625" style="1" customWidth="1"/>
    <col min="10" max="10" width="8.5" style="1"/>
    <col min="11" max="11" width="34.5" style="1" customWidth="1"/>
    <col min="12" max="16384" width="8.5" style="1"/>
  </cols>
  <sheetData>
    <row r="2" spans="2:14" ht="16">
      <c r="B2" s="131"/>
      <c r="C2" s="167" t="s">
        <v>494</v>
      </c>
      <c r="D2" s="16"/>
      <c r="E2" s="16"/>
      <c r="F2" s="16"/>
      <c r="G2" s="16"/>
      <c r="H2" s="16"/>
      <c r="I2" s="16"/>
    </row>
    <row r="3" spans="2:14" ht="16">
      <c r="B3" s="131"/>
      <c r="C3" s="16"/>
      <c r="D3" s="16"/>
      <c r="E3" s="16"/>
      <c r="F3" s="16"/>
      <c r="G3" s="16"/>
      <c r="H3" s="16"/>
      <c r="I3" s="16"/>
    </row>
    <row r="4" spans="2:14" ht="30.75" customHeight="1">
      <c r="B4" s="550" t="s">
        <v>366</v>
      </c>
      <c r="C4" s="789" t="s">
        <v>495</v>
      </c>
      <c r="D4" s="792" t="s">
        <v>496</v>
      </c>
      <c r="E4" s="793"/>
      <c r="F4" s="792" t="s">
        <v>497</v>
      </c>
      <c r="G4" s="794"/>
      <c r="H4" s="795" t="s">
        <v>498</v>
      </c>
      <c r="I4" s="796"/>
      <c r="J4" s="3"/>
      <c r="K4" s="3"/>
    </row>
    <row r="5" spans="2:14" ht="30.75" customHeight="1">
      <c r="B5" s="551" t="s">
        <v>366</v>
      </c>
      <c r="C5" s="790"/>
      <c r="D5" s="660" t="s">
        <v>499</v>
      </c>
      <c r="E5" s="660" t="s">
        <v>500</v>
      </c>
      <c r="F5" s="660" t="s">
        <v>499</v>
      </c>
      <c r="G5" s="660" t="s">
        <v>500</v>
      </c>
      <c r="H5" s="661" t="s">
        <v>414</v>
      </c>
      <c r="I5" s="661" t="s">
        <v>501</v>
      </c>
      <c r="J5" s="12"/>
      <c r="K5" s="797"/>
      <c r="L5" s="797"/>
      <c r="M5" s="797"/>
      <c r="N5" s="797"/>
    </row>
    <row r="6" spans="2:14" ht="17">
      <c r="B6" s="551" t="s">
        <v>366</v>
      </c>
      <c r="C6" s="791"/>
      <c r="D6" s="553" t="s">
        <v>211</v>
      </c>
      <c r="E6" s="553" t="s">
        <v>212</v>
      </c>
      <c r="F6" s="553" t="s">
        <v>213</v>
      </c>
      <c r="G6" s="553" t="s">
        <v>298</v>
      </c>
      <c r="H6" s="553" t="s">
        <v>299</v>
      </c>
      <c r="I6" s="553" t="s">
        <v>378</v>
      </c>
      <c r="J6" s="12"/>
      <c r="K6" s="797"/>
      <c r="L6" s="797"/>
      <c r="M6" s="797"/>
      <c r="N6" s="797"/>
    </row>
    <row r="7" spans="2:14" ht="17">
      <c r="B7" s="586">
        <v>1</v>
      </c>
      <c r="C7" s="554" t="s">
        <v>502</v>
      </c>
      <c r="D7" s="562">
        <v>497.8</v>
      </c>
      <c r="E7" s="562" t="s">
        <v>90</v>
      </c>
      <c r="F7" s="562">
        <v>501.5</v>
      </c>
      <c r="G7" s="562" t="s">
        <v>90</v>
      </c>
      <c r="H7" s="562">
        <v>8.2040000000000006</v>
      </c>
      <c r="I7" s="557">
        <f>H7/(F7)</f>
        <v>1.6358923230309075E-2</v>
      </c>
      <c r="J7" s="12"/>
      <c r="K7" s="797"/>
      <c r="L7" s="797"/>
      <c r="M7" s="797"/>
      <c r="N7" s="797"/>
    </row>
    <row r="8" spans="2:14" ht="17">
      <c r="B8" s="587">
        <v>2</v>
      </c>
      <c r="C8" s="558" t="s">
        <v>503</v>
      </c>
      <c r="D8" s="562">
        <f>D10</f>
        <v>7.27</v>
      </c>
      <c r="E8" s="562" t="str">
        <f t="shared" ref="E8:H8" si="0">E10</f>
        <v>-</v>
      </c>
      <c r="F8" s="562">
        <f t="shared" si="0"/>
        <v>7.27</v>
      </c>
      <c r="G8" s="562" t="str">
        <f t="shared" si="0"/>
        <v>-</v>
      </c>
      <c r="H8" s="562">
        <f t="shared" si="0"/>
        <v>0</v>
      </c>
      <c r="I8" s="557">
        <f>H8/(F8)</f>
        <v>0</v>
      </c>
      <c r="J8" s="12"/>
      <c r="K8" s="797"/>
      <c r="L8" s="797"/>
      <c r="M8" s="797"/>
      <c r="N8" s="797"/>
    </row>
    <row r="9" spans="2:14" ht="17">
      <c r="B9" s="588" t="s">
        <v>504</v>
      </c>
      <c r="C9" s="556" t="s">
        <v>505</v>
      </c>
      <c r="D9" s="562" t="s">
        <v>90</v>
      </c>
      <c r="E9" s="562" t="s">
        <v>90</v>
      </c>
      <c r="F9" s="562" t="s">
        <v>90</v>
      </c>
      <c r="G9" s="562" t="s">
        <v>90</v>
      </c>
      <c r="H9" s="562" t="s">
        <v>90</v>
      </c>
      <c r="I9" s="557" t="s">
        <v>90</v>
      </c>
      <c r="J9" s="12"/>
      <c r="K9" s="797"/>
      <c r="L9" s="797"/>
      <c r="M9" s="797"/>
      <c r="N9" s="797"/>
    </row>
    <row r="10" spans="2:14" ht="17">
      <c r="B10" s="588" t="s">
        <v>506</v>
      </c>
      <c r="C10" s="556" t="s">
        <v>369</v>
      </c>
      <c r="D10" s="562">
        <v>7.27</v>
      </c>
      <c r="E10" s="562" t="s">
        <v>90</v>
      </c>
      <c r="F10" s="562">
        <v>7.27</v>
      </c>
      <c r="G10" s="562" t="s">
        <v>90</v>
      </c>
      <c r="H10" s="562">
        <v>0</v>
      </c>
      <c r="I10" s="557">
        <f>H10/(F10)</f>
        <v>0</v>
      </c>
      <c r="J10" s="12"/>
      <c r="K10" s="797"/>
      <c r="L10" s="797"/>
      <c r="M10" s="797"/>
      <c r="N10" s="797"/>
    </row>
    <row r="11" spans="2:14" ht="17">
      <c r="B11" s="588">
        <v>3</v>
      </c>
      <c r="C11" s="556" t="s">
        <v>416</v>
      </c>
      <c r="D11" s="562">
        <v>3.968</v>
      </c>
      <c r="E11" s="562" t="s">
        <v>90</v>
      </c>
      <c r="F11" s="562">
        <v>3.968</v>
      </c>
      <c r="G11" s="562" t="s">
        <v>90</v>
      </c>
      <c r="H11" s="562">
        <v>0</v>
      </c>
      <c r="I11" s="557">
        <f>H11/(F11)</f>
        <v>0</v>
      </c>
      <c r="J11" s="12"/>
      <c r="K11" s="797"/>
      <c r="L11" s="797"/>
      <c r="M11" s="797"/>
      <c r="N11" s="797"/>
    </row>
    <row r="12" spans="2:14" ht="17">
      <c r="B12" s="588" t="s">
        <v>507</v>
      </c>
      <c r="C12" s="556" t="s">
        <v>417</v>
      </c>
      <c r="D12" s="562" t="s">
        <v>90</v>
      </c>
      <c r="E12" s="562" t="s">
        <v>90</v>
      </c>
      <c r="F12" s="562" t="s">
        <v>90</v>
      </c>
      <c r="G12" s="562" t="s">
        <v>90</v>
      </c>
      <c r="H12" s="562" t="s">
        <v>90</v>
      </c>
      <c r="I12" s="556" t="s">
        <v>90</v>
      </c>
      <c r="J12" s="12"/>
      <c r="K12" s="797"/>
      <c r="L12" s="797"/>
      <c r="M12" s="797"/>
      <c r="N12" s="797"/>
    </row>
    <row r="13" spans="2:14" ht="17">
      <c r="B13" s="588">
        <v>4</v>
      </c>
      <c r="C13" s="556" t="s">
        <v>370</v>
      </c>
      <c r="D13" s="562">
        <v>20.954999999999998</v>
      </c>
      <c r="E13" s="562" t="s">
        <v>90</v>
      </c>
      <c r="F13" s="562">
        <v>20.954999999999998</v>
      </c>
      <c r="G13" s="562" t="s">
        <v>90</v>
      </c>
      <c r="H13" s="562">
        <v>7.4</v>
      </c>
      <c r="I13" s="557">
        <f>H13/(F13)</f>
        <v>0.35313767597232171</v>
      </c>
      <c r="J13" s="12"/>
      <c r="K13" s="797"/>
      <c r="L13" s="797"/>
      <c r="M13" s="797"/>
      <c r="N13" s="797"/>
    </row>
    <row r="14" spans="2:14" ht="17">
      <c r="B14" s="588">
        <v>5</v>
      </c>
      <c r="C14" s="556" t="s">
        <v>508</v>
      </c>
      <c r="D14" s="562" t="s">
        <v>90</v>
      </c>
      <c r="E14" s="562" t="s">
        <v>90</v>
      </c>
      <c r="F14" s="562" t="s">
        <v>90</v>
      </c>
      <c r="G14" s="562" t="s">
        <v>90</v>
      </c>
      <c r="H14" s="562" t="s">
        <v>90</v>
      </c>
      <c r="I14" s="556" t="s">
        <v>90</v>
      </c>
      <c r="J14" s="12"/>
      <c r="K14" s="13"/>
    </row>
    <row r="15" spans="2:14" ht="17">
      <c r="B15" s="588">
        <v>6</v>
      </c>
      <c r="C15" s="556" t="s">
        <v>372</v>
      </c>
      <c r="D15" s="562">
        <v>45.8</v>
      </c>
      <c r="E15" s="562">
        <v>25.8</v>
      </c>
      <c r="F15" s="562">
        <v>45.8</v>
      </c>
      <c r="G15" s="562">
        <v>5.0199999999999996</v>
      </c>
      <c r="H15" s="562">
        <f>41.5+4.22</f>
        <v>45.72</v>
      </c>
      <c r="I15" s="557">
        <f>H15/(F15+G15)</f>
        <v>0.89964580873671796</v>
      </c>
    </row>
    <row r="16" spans="2:14" ht="17">
      <c r="B16" s="588">
        <v>6.1</v>
      </c>
      <c r="C16" s="556" t="s">
        <v>509</v>
      </c>
      <c r="D16" s="562" t="s">
        <v>90</v>
      </c>
      <c r="E16" s="562" t="s">
        <v>90</v>
      </c>
      <c r="F16" s="562" t="s">
        <v>90</v>
      </c>
      <c r="G16" s="562" t="s">
        <v>90</v>
      </c>
      <c r="H16" s="562" t="s">
        <v>90</v>
      </c>
      <c r="I16" s="556" t="s">
        <v>90</v>
      </c>
    </row>
    <row r="17" spans="2:9" ht="17">
      <c r="B17" s="588">
        <v>7</v>
      </c>
      <c r="C17" s="556" t="s">
        <v>510</v>
      </c>
      <c r="D17" s="562">
        <f>D19</f>
        <v>35.78</v>
      </c>
      <c r="E17" s="562" t="s">
        <v>90</v>
      </c>
      <c r="F17" s="562">
        <f>F19</f>
        <v>35.789000000000001</v>
      </c>
      <c r="G17" s="562" t="s">
        <v>90</v>
      </c>
      <c r="H17" s="562">
        <f>H19</f>
        <v>35.789000000000001</v>
      </c>
      <c r="I17" s="557">
        <f>H17/(F17)</f>
        <v>1</v>
      </c>
    </row>
    <row r="18" spans="2:9" ht="17">
      <c r="B18" s="588" t="s">
        <v>374</v>
      </c>
      <c r="C18" s="556" t="s">
        <v>511</v>
      </c>
      <c r="D18" s="562" t="s">
        <v>90</v>
      </c>
      <c r="E18" s="562" t="s">
        <v>90</v>
      </c>
      <c r="F18" s="562" t="s">
        <v>90</v>
      </c>
      <c r="G18" s="562" t="s">
        <v>90</v>
      </c>
      <c r="H18" s="562" t="s">
        <v>90</v>
      </c>
      <c r="I18" s="556" t="s">
        <v>90</v>
      </c>
    </row>
    <row r="19" spans="2:9" ht="17">
      <c r="B19" s="588" t="s">
        <v>375</v>
      </c>
      <c r="C19" s="556" t="s">
        <v>371</v>
      </c>
      <c r="D19" s="562">
        <v>35.78</v>
      </c>
      <c r="E19" s="562" t="s">
        <v>90</v>
      </c>
      <c r="F19" s="562">
        <v>35.789000000000001</v>
      </c>
      <c r="G19" s="562" t="s">
        <v>90</v>
      </c>
      <c r="H19" s="562">
        <v>35.789000000000001</v>
      </c>
      <c r="I19" s="557">
        <f>H19/(F19)</f>
        <v>1</v>
      </c>
    </row>
    <row r="20" spans="2:9" ht="17">
      <c r="B20" s="588">
        <v>8</v>
      </c>
      <c r="C20" s="556" t="s">
        <v>373</v>
      </c>
      <c r="D20" s="562">
        <v>814.88</v>
      </c>
      <c r="E20" s="562">
        <v>76.22</v>
      </c>
      <c r="F20" s="562">
        <v>814.88</v>
      </c>
      <c r="G20" s="562">
        <v>7.99</v>
      </c>
      <c r="H20" s="562">
        <f>601.58+4.81</f>
        <v>606.39</v>
      </c>
      <c r="I20" s="557">
        <f>H20/(F20)</f>
        <v>0.74414637738071865</v>
      </c>
    </row>
    <row r="21" spans="2:9" ht="17">
      <c r="B21" s="588">
        <v>9</v>
      </c>
      <c r="C21" s="556" t="s">
        <v>512</v>
      </c>
      <c r="D21" s="562">
        <f>D22+D23+D24+D25+D26</f>
        <v>1321.5490000000002</v>
      </c>
      <c r="E21" s="562">
        <f t="shared" ref="E21:H21" si="1">E22+E23+E24+E25+E26</f>
        <v>76.971000000000004</v>
      </c>
      <c r="F21" s="562">
        <f t="shared" si="1"/>
        <v>1307.8990000000001</v>
      </c>
      <c r="G21" s="562">
        <f>G22+G24+G25</f>
        <v>1.5529999999999999</v>
      </c>
      <c r="H21" s="562">
        <f t="shared" si="1"/>
        <v>669.61599999999999</v>
      </c>
      <c r="I21" s="557">
        <f>H21/(F21)</f>
        <v>0.51197837141858804</v>
      </c>
    </row>
    <row r="22" spans="2:9" ht="17">
      <c r="B22" s="588">
        <v>9.1</v>
      </c>
      <c r="C22" s="556" t="s">
        <v>513</v>
      </c>
      <c r="D22" s="562">
        <f>1.22+575.27+157.93</f>
        <v>734.42000000000007</v>
      </c>
      <c r="E22" s="562">
        <f>1.26+1.47+7.78</f>
        <v>10.51</v>
      </c>
      <c r="F22" s="562">
        <f>1.22+575.15+154.4</f>
        <v>730.77</v>
      </c>
      <c r="G22" s="562">
        <v>0.02</v>
      </c>
      <c r="H22" s="562">
        <f>0.9+114.59+115.73</f>
        <v>231.22000000000003</v>
      </c>
      <c r="I22" s="557">
        <f>H22/(F22)</f>
        <v>0.31640598273054454</v>
      </c>
    </row>
    <row r="23" spans="2:9" ht="17">
      <c r="B23" s="588">
        <v>9.1999999999999993</v>
      </c>
      <c r="C23" s="556" t="s">
        <v>514</v>
      </c>
      <c r="D23" s="562">
        <v>1.22</v>
      </c>
      <c r="E23" s="562">
        <v>1.258</v>
      </c>
      <c r="F23" s="562">
        <v>1.22</v>
      </c>
      <c r="G23" s="562" t="s">
        <v>90</v>
      </c>
      <c r="H23" s="562">
        <v>0.88900000000000001</v>
      </c>
      <c r="I23" s="557">
        <f>H23/(F23)</f>
        <v>0.72868852459016398</v>
      </c>
    </row>
    <row r="24" spans="2:9" ht="17">
      <c r="B24" s="588">
        <v>9.3000000000000007</v>
      </c>
      <c r="C24" s="556" t="s">
        <v>515</v>
      </c>
      <c r="D24" s="562">
        <v>11.647</v>
      </c>
      <c r="E24" s="562">
        <v>3.53</v>
      </c>
      <c r="F24" s="562">
        <v>11.647</v>
      </c>
      <c r="G24" s="562">
        <v>1.9E-2</v>
      </c>
      <c r="H24" s="562">
        <v>9.0129999999999999</v>
      </c>
      <c r="I24" s="557">
        <f>H24/(F24+G24)</f>
        <v>0.77258700497171262</v>
      </c>
    </row>
    <row r="25" spans="2:9" ht="17">
      <c r="B25" s="588">
        <v>9.4</v>
      </c>
      <c r="C25" s="556" t="s">
        <v>516</v>
      </c>
      <c r="D25" s="562">
        <v>529.92600000000004</v>
      </c>
      <c r="E25" s="562">
        <v>31.12</v>
      </c>
      <c r="F25" s="562">
        <v>519.92600000000004</v>
      </c>
      <c r="G25" s="562">
        <v>1.514</v>
      </c>
      <c r="H25" s="562">
        <v>361.98899999999998</v>
      </c>
      <c r="I25" s="557">
        <f>H25/(F25+G25)</f>
        <v>0.69421026388462703</v>
      </c>
    </row>
    <row r="26" spans="2:9" ht="17">
      <c r="B26" s="588">
        <v>9.5</v>
      </c>
      <c r="C26" s="556" t="s">
        <v>517</v>
      </c>
      <c r="D26" s="562">
        <v>44.335999999999999</v>
      </c>
      <c r="E26" s="562">
        <v>30.553000000000001</v>
      </c>
      <c r="F26" s="562">
        <v>44.335999999999999</v>
      </c>
      <c r="G26" s="562" t="s">
        <v>90</v>
      </c>
      <c r="H26" s="562">
        <v>66.504999999999995</v>
      </c>
      <c r="I26" s="557">
        <f>H26/(F26)</f>
        <v>1.5000225550342836</v>
      </c>
    </row>
    <row r="27" spans="2:9" ht="17">
      <c r="B27" s="588">
        <v>10</v>
      </c>
      <c r="C27" s="556" t="s">
        <v>518</v>
      </c>
      <c r="D27" s="563">
        <v>79.959000000000003</v>
      </c>
      <c r="E27" s="563">
        <v>3.9E-2</v>
      </c>
      <c r="F27" s="563">
        <v>79.911000000000001</v>
      </c>
      <c r="G27" s="563" t="s">
        <v>90</v>
      </c>
      <c r="H27" s="562">
        <v>102.405</v>
      </c>
      <c r="I27" s="557">
        <f>H27/(F27)</f>
        <v>1.281488155573075</v>
      </c>
    </row>
    <row r="28" spans="2:9" ht="17">
      <c r="B28" s="588" t="s">
        <v>268</v>
      </c>
      <c r="C28" s="556" t="s">
        <v>519</v>
      </c>
      <c r="D28" s="563">
        <v>0.2</v>
      </c>
      <c r="E28" s="563" t="s">
        <v>90</v>
      </c>
      <c r="F28" s="563">
        <v>0.2</v>
      </c>
      <c r="G28" s="563" t="s">
        <v>90</v>
      </c>
      <c r="H28" s="562">
        <v>0.04</v>
      </c>
      <c r="I28" s="557">
        <f>H28/(F28)</f>
        <v>0.19999999999999998</v>
      </c>
    </row>
    <row r="29" spans="2:9" ht="17">
      <c r="B29" s="588" t="s">
        <v>270</v>
      </c>
      <c r="C29" s="556" t="s">
        <v>520</v>
      </c>
      <c r="D29" s="562" t="s">
        <v>90</v>
      </c>
      <c r="E29" s="562" t="s">
        <v>90</v>
      </c>
      <c r="F29" s="562" t="s">
        <v>90</v>
      </c>
      <c r="G29" s="562" t="s">
        <v>90</v>
      </c>
      <c r="H29" s="562" t="s">
        <v>90</v>
      </c>
      <c r="I29" s="556" t="s">
        <v>90</v>
      </c>
    </row>
    <row r="30" spans="2:9" ht="17">
      <c r="B30" s="588" t="s">
        <v>272</v>
      </c>
      <c r="C30" s="556" t="s">
        <v>418</v>
      </c>
      <c r="D30" s="562">
        <v>28.03</v>
      </c>
      <c r="E30" s="563" t="s">
        <v>90</v>
      </c>
      <c r="F30" s="563">
        <v>28.033999999999999</v>
      </c>
      <c r="G30" s="563">
        <v>0</v>
      </c>
      <c r="H30" s="562">
        <v>28.033999999999999</v>
      </c>
      <c r="I30" s="557">
        <f>H30/(F30)</f>
        <v>1</v>
      </c>
    </row>
    <row r="31" spans="2:9" ht="17">
      <c r="B31" s="588">
        <v>11</v>
      </c>
      <c r="C31" s="559" t="s">
        <v>100</v>
      </c>
      <c r="D31" s="564" t="s">
        <v>366</v>
      </c>
      <c r="E31" s="564" t="s">
        <v>366</v>
      </c>
      <c r="F31" s="564" t="s">
        <v>366</v>
      </c>
      <c r="G31" s="564" t="s">
        <v>366</v>
      </c>
      <c r="H31" s="565" t="s">
        <v>366</v>
      </c>
      <c r="I31" s="560" t="s">
        <v>366</v>
      </c>
    </row>
    <row r="32" spans="2:9" ht="17">
      <c r="B32" s="662">
        <v>12</v>
      </c>
      <c r="C32" s="561" t="s">
        <v>521</v>
      </c>
      <c r="D32" s="562">
        <v>3031.24</v>
      </c>
      <c r="E32" s="562">
        <v>275.39999999999998</v>
      </c>
      <c r="F32" s="562">
        <v>3031.24</v>
      </c>
      <c r="G32" s="562">
        <v>21.01</v>
      </c>
      <c r="H32" s="562">
        <v>1648.3</v>
      </c>
      <c r="I32" s="557">
        <f>H32/(F32+G32)</f>
        <v>0.54002784830862482</v>
      </c>
    </row>
    <row r="33" spans="2:9" ht="15">
      <c r="B33" s="11" t="s">
        <v>366</v>
      </c>
      <c r="C33" s="11" t="s">
        <v>366</v>
      </c>
      <c r="D33" s="11" t="s">
        <v>366</v>
      </c>
      <c r="E33" s="11" t="s">
        <v>366</v>
      </c>
      <c r="F33" s="11" t="s">
        <v>366</v>
      </c>
      <c r="G33" s="11" t="s">
        <v>366</v>
      </c>
      <c r="H33" s="6"/>
      <c r="I33" s="11" t="s">
        <v>366</v>
      </c>
    </row>
    <row r="34" spans="2:9">
      <c r="D34" s="478"/>
    </row>
  </sheetData>
  <mergeCells count="5">
    <mergeCell ref="C4:C6"/>
    <mergeCell ref="D4:E4"/>
    <mergeCell ref="F4:G4"/>
    <mergeCell ref="H4:I4"/>
    <mergeCell ref="K5:N13"/>
  </mergeCells>
  <pageMargins left="0.70866141732283472" right="0.70866141732283472" top="0.74803149606299213" bottom="0.74803149606299213" header="0.31496062992125984" footer="0.31496062992125984"/>
  <pageSetup paperSize="9" scale="44" fitToHeight="0" orientation="landscape" r:id="rId1"/>
  <headerFooter>
    <oddHeader>&amp;CEN
Annex XIX</oddHeader>
    <oddFooter>&amp;C&amp;P</oddFooter>
  </headerFooter>
  <ignoredErrors>
    <ignoredError sqref="G21"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C87EE-DDDA-4692-9371-900BA5C2E8C2}">
  <sheetPr>
    <pageSetUpPr fitToPage="1"/>
  </sheetPr>
  <dimension ref="B1:AD39"/>
  <sheetViews>
    <sheetView showGridLines="0" zoomScaleNormal="100" workbookViewId="0">
      <selection activeCell="K14" sqref="K14"/>
    </sheetView>
  </sheetViews>
  <sheetFormatPr baseColWidth="10" defaultColWidth="8.5" defaultRowHeight="14"/>
  <cols>
    <col min="1" max="1" width="5.5" style="1" customWidth="1"/>
    <col min="2" max="2" width="8.1640625" style="7" customWidth="1"/>
    <col min="3" max="3" width="67.5" style="1" customWidth="1"/>
    <col min="4" max="28" width="9.5" style="1" customWidth="1"/>
    <col min="29" max="29" width="9" style="1" customWidth="1"/>
    <col min="30" max="30" width="11" style="1" customWidth="1"/>
    <col min="31" max="31" width="28.5" style="1" customWidth="1"/>
    <col min="32" max="16384" width="8.5" style="1"/>
  </cols>
  <sheetData>
    <row r="1" spans="2:30" ht="16">
      <c r="B1" s="131"/>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row>
    <row r="2" spans="2:30" ht="16">
      <c r="B2" s="131"/>
      <c r="C2" s="167" t="s">
        <v>522</v>
      </c>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2:30" ht="16">
      <c r="B3" s="131"/>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row>
    <row r="4" spans="2:30" ht="15" customHeight="1">
      <c r="B4" s="550" t="s">
        <v>366</v>
      </c>
      <c r="C4" s="789" t="s">
        <v>495</v>
      </c>
      <c r="D4" s="800" t="s">
        <v>415</v>
      </c>
      <c r="E4" s="801"/>
      <c r="F4" s="801"/>
      <c r="G4" s="801"/>
      <c r="H4" s="801"/>
      <c r="I4" s="801"/>
      <c r="J4" s="801"/>
      <c r="K4" s="801"/>
      <c r="L4" s="801"/>
      <c r="M4" s="801"/>
      <c r="N4" s="801"/>
      <c r="O4" s="801"/>
      <c r="P4" s="801"/>
      <c r="Q4" s="801"/>
      <c r="R4" s="801"/>
      <c r="S4" s="801"/>
      <c r="T4" s="801"/>
      <c r="U4" s="801"/>
      <c r="V4" s="801"/>
      <c r="W4" s="801"/>
      <c r="X4" s="801"/>
      <c r="Y4" s="801"/>
      <c r="Z4" s="801"/>
      <c r="AA4" s="801"/>
      <c r="AB4" s="802"/>
      <c r="AC4" s="566" t="s">
        <v>296</v>
      </c>
      <c r="AD4" s="798" t="s">
        <v>523</v>
      </c>
    </row>
    <row r="5" spans="2:30" ht="17">
      <c r="B5" s="551" t="s">
        <v>366</v>
      </c>
      <c r="C5" s="790"/>
      <c r="D5" s="567">
        <v>0</v>
      </c>
      <c r="E5" s="567">
        <v>0.02</v>
      </c>
      <c r="F5" s="567">
        <v>0.04</v>
      </c>
      <c r="G5" s="567">
        <v>0.1</v>
      </c>
      <c r="H5" s="567">
        <v>0.2</v>
      </c>
      <c r="I5" s="568">
        <v>0.3</v>
      </c>
      <c r="J5" s="569">
        <v>0.35</v>
      </c>
      <c r="K5" s="568">
        <v>0.4</v>
      </c>
      <c r="L5" s="568">
        <v>0.45</v>
      </c>
      <c r="M5" s="567">
        <v>0.5</v>
      </c>
      <c r="N5" s="568">
        <v>0.6</v>
      </c>
      <c r="O5" s="567">
        <v>0.7</v>
      </c>
      <c r="P5" s="567">
        <v>0.75</v>
      </c>
      <c r="Q5" s="568">
        <v>0.8</v>
      </c>
      <c r="R5" s="568">
        <v>0.9</v>
      </c>
      <c r="S5" s="570">
        <v>1</v>
      </c>
      <c r="T5" s="571">
        <v>1.05</v>
      </c>
      <c r="U5" s="571">
        <v>1.1000000000000001</v>
      </c>
      <c r="V5" s="571">
        <v>1.3</v>
      </c>
      <c r="W5" s="572">
        <v>1.5</v>
      </c>
      <c r="X5" s="572">
        <v>2.5</v>
      </c>
      <c r="Y5" s="572">
        <v>3.7</v>
      </c>
      <c r="Z5" s="570">
        <v>4</v>
      </c>
      <c r="AA5" s="572">
        <v>12.5</v>
      </c>
      <c r="AB5" s="552" t="s">
        <v>377</v>
      </c>
      <c r="AC5" s="552" t="s">
        <v>366</v>
      </c>
      <c r="AD5" s="799"/>
    </row>
    <row r="6" spans="2:30" ht="17">
      <c r="B6" s="551" t="s">
        <v>366</v>
      </c>
      <c r="C6" s="791"/>
      <c r="D6" s="593" t="s">
        <v>211</v>
      </c>
      <c r="E6" s="593" t="s">
        <v>212</v>
      </c>
      <c r="F6" s="593" t="s">
        <v>213</v>
      </c>
      <c r="G6" s="593" t="s">
        <v>298</v>
      </c>
      <c r="H6" s="593" t="s">
        <v>299</v>
      </c>
      <c r="I6" s="594" t="s">
        <v>378</v>
      </c>
      <c r="J6" s="593" t="s">
        <v>524</v>
      </c>
      <c r="K6" s="594" t="s">
        <v>525</v>
      </c>
      <c r="L6" s="594" t="s">
        <v>381</v>
      </c>
      <c r="M6" s="593" t="s">
        <v>382</v>
      </c>
      <c r="N6" s="594" t="s">
        <v>383</v>
      </c>
      <c r="O6" s="593" t="s">
        <v>384</v>
      </c>
      <c r="P6" s="593" t="s">
        <v>385</v>
      </c>
      <c r="Q6" s="594" t="s">
        <v>422</v>
      </c>
      <c r="R6" s="594" t="s">
        <v>423</v>
      </c>
      <c r="S6" s="593" t="s">
        <v>526</v>
      </c>
      <c r="T6" s="594" t="s">
        <v>527</v>
      </c>
      <c r="U6" s="594" t="s">
        <v>528</v>
      </c>
      <c r="V6" s="594" t="s">
        <v>529</v>
      </c>
      <c r="W6" s="593" t="s">
        <v>530</v>
      </c>
      <c r="X6" s="593" t="s">
        <v>531</v>
      </c>
      <c r="Y6" s="593" t="s">
        <v>532</v>
      </c>
      <c r="Z6" s="594" t="s">
        <v>533</v>
      </c>
      <c r="AA6" s="593" t="s">
        <v>419</v>
      </c>
      <c r="AB6" s="593" t="s">
        <v>420</v>
      </c>
      <c r="AC6" s="595" t="s">
        <v>534</v>
      </c>
      <c r="AD6" s="595" t="s">
        <v>535</v>
      </c>
    </row>
    <row r="7" spans="2:30" ht="17">
      <c r="B7" s="589">
        <v>1</v>
      </c>
      <c r="C7" s="558" t="s">
        <v>502</v>
      </c>
      <c r="D7" s="562">
        <v>485.11</v>
      </c>
      <c r="E7" s="555">
        <v>0</v>
      </c>
      <c r="F7" s="555">
        <v>0</v>
      </c>
      <c r="G7" s="555">
        <v>0</v>
      </c>
      <c r="H7" s="555">
        <v>0</v>
      </c>
      <c r="I7" s="555">
        <v>0</v>
      </c>
      <c r="J7" s="555">
        <v>0</v>
      </c>
      <c r="K7" s="555">
        <v>0</v>
      </c>
      <c r="L7" s="555">
        <v>0</v>
      </c>
      <c r="M7" s="562">
        <v>16.41</v>
      </c>
      <c r="N7" s="555">
        <v>0</v>
      </c>
      <c r="O7" s="555">
        <v>0</v>
      </c>
      <c r="P7" s="555">
        <v>0</v>
      </c>
      <c r="Q7" s="555">
        <v>0</v>
      </c>
      <c r="R7" s="555">
        <v>0</v>
      </c>
      <c r="S7" s="555">
        <v>0</v>
      </c>
      <c r="T7" s="555">
        <v>0</v>
      </c>
      <c r="U7" s="555">
        <v>0</v>
      </c>
      <c r="V7" s="555">
        <v>0</v>
      </c>
      <c r="W7" s="555">
        <v>0</v>
      </c>
      <c r="X7" s="555">
        <v>0</v>
      </c>
      <c r="Y7" s="555">
        <v>0</v>
      </c>
      <c r="Z7" s="555">
        <v>0</v>
      </c>
      <c r="AA7" s="555">
        <v>0</v>
      </c>
      <c r="AB7" s="555">
        <v>0</v>
      </c>
      <c r="AC7" s="562">
        <v>501.52000000000004</v>
      </c>
      <c r="AD7" s="573">
        <v>498.42</v>
      </c>
    </row>
    <row r="8" spans="2:30" ht="17">
      <c r="B8" s="590">
        <v>2</v>
      </c>
      <c r="C8" s="556" t="s">
        <v>503</v>
      </c>
      <c r="D8" s="562">
        <v>7.27</v>
      </c>
      <c r="E8" s="555">
        <v>0</v>
      </c>
      <c r="F8" s="555">
        <v>0</v>
      </c>
      <c r="G8" s="555">
        <v>0</v>
      </c>
      <c r="H8" s="555">
        <v>0</v>
      </c>
      <c r="I8" s="555">
        <v>0</v>
      </c>
      <c r="J8" s="555">
        <v>0</v>
      </c>
      <c r="K8" s="555">
        <v>0</v>
      </c>
      <c r="L8" s="555">
        <v>0</v>
      </c>
      <c r="M8" s="555">
        <v>0</v>
      </c>
      <c r="N8" s="555">
        <v>0</v>
      </c>
      <c r="O8" s="555">
        <v>0</v>
      </c>
      <c r="P8" s="555">
        <v>0</v>
      </c>
      <c r="Q8" s="555">
        <v>0</v>
      </c>
      <c r="R8" s="555">
        <v>0</v>
      </c>
      <c r="S8" s="555">
        <v>0</v>
      </c>
      <c r="T8" s="555">
        <v>0</v>
      </c>
      <c r="U8" s="555">
        <v>0</v>
      </c>
      <c r="V8" s="555">
        <v>0</v>
      </c>
      <c r="W8" s="555">
        <v>0</v>
      </c>
      <c r="X8" s="555">
        <v>0</v>
      </c>
      <c r="Y8" s="555">
        <v>0</v>
      </c>
      <c r="Z8" s="555">
        <v>0</v>
      </c>
      <c r="AA8" s="555">
        <v>0</v>
      </c>
      <c r="AB8" s="555">
        <v>0</v>
      </c>
      <c r="AC8" s="562">
        <v>7.27</v>
      </c>
      <c r="AD8" s="638">
        <v>7.27</v>
      </c>
    </row>
    <row r="9" spans="2:30" ht="17">
      <c r="B9" s="590" t="s">
        <v>504</v>
      </c>
      <c r="C9" s="556" t="s">
        <v>537</v>
      </c>
      <c r="D9" s="555">
        <v>0</v>
      </c>
      <c r="E9" s="555">
        <v>0</v>
      </c>
      <c r="F9" s="555">
        <v>0</v>
      </c>
      <c r="G9" s="555">
        <v>0</v>
      </c>
      <c r="H9" s="555">
        <v>0</v>
      </c>
      <c r="I9" s="555">
        <v>0</v>
      </c>
      <c r="J9" s="555">
        <v>0</v>
      </c>
      <c r="K9" s="555">
        <v>0</v>
      </c>
      <c r="L9" s="555">
        <v>0</v>
      </c>
      <c r="M9" s="555">
        <v>0</v>
      </c>
      <c r="N9" s="555">
        <v>0</v>
      </c>
      <c r="O9" s="555">
        <v>0</v>
      </c>
      <c r="P9" s="555">
        <v>0</v>
      </c>
      <c r="Q9" s="555">
        <v>0</v>
      </c>
      <c r="R9" s="555">
        <v>0</v>
      </c>
      <c r="S9" s="555">
        <v>0</v>
      </c>
      <c r="T9" s="555">
        <v>0</v>
      </c>
      <c r="U9" s="555">
        <v>0</v>
      </c>
      <c r="V9" s="555">
        <v>0</v>
      </c>
      <c r="W9" s="555">
        <v>0</v>
      </c>
      <c r="X9" s="555">
        <v>0</v>
      </c>
      <c r="Y9" s="555">
        <v>0</v>
      </c>
      <c r="Z9" s="555">
        <v>0</v>
      </c>
      <c r="AA9" s="555">
        <v>0</v>
      </c>
      <c r="AB9" s="555">
        <v>0</v>
      </c>
      <c r="AC9" s="555">
        <v>0</v>
      </c>
      <c r="AD9" s="555">
        <v>0</v>
      </c>
    </row>
    <row r="10" spans="2:30" ht="17">
      <c r="B10" s="590" t="s">
        <v>506</v>
      </c>
      <c r="C10" s="556" t="s">
        <v>538</v>
      </c>
      <c r="D10" s="562">
        <v>7.27</v>
      </c>
      <c r="E10" s="555">
        <v>0</v>
      </c>
      <c r="F10" s="555">
        <v>0</v>
      </c>
      <c r="G10" s="555">
        <v>0</v>
      </c>
      <c r="H10" s="555">
        <v>0</v>
      </c>
      <c r="I10" s="555">
        <v>0</v>
      </c>
      <c r="J10" s="555">
        <v>0</v>
      </c>
      <c r="K10" s="555">
        <v>0</v>
      </c>
      <c r="L10" s="555">
        <v>0</v>
      </c>
      <c r="M10" s="555">
        <v>0</v>
      </c>
      <c r="N10" s="555">
        <v>0</v>
      </c>
      <c r="O10" s="555">
        <v>0</v>
      </c>
      <c r="P10" s="555">
        <v>0</v>
      </c>
      <c r="Q10" s="555">
        <v>0</v>
      </c>
      <c r="R10" s="555">
        <v>0</v>
      </c>
      <c r="S10" s="555">
        <v>0</v>
      </c>
      <c r="T10" s="555">
        <v>0</v>
      </c>
      <c r="U10" s="555">
        <v>0</v>
      </c>
      <c r="V10" s="555">
        <v>0</v>
      </c>
      <c r="W10" s="555">
        <v>0</v>
      </c>
      <c r="X10" s="555">
        <v>0</v>
      </c>
      <c r="Y10" s="555">
        <v>0</v>
      </c>
      <c r="Z10" s="555">
        <v>0</v>
      </c>
      <c r="AA10" s="555">
        <v>0</v>
      </c>
      <c r="AB10" s="555">
        <v>0</v>
      </c>
      <c r="AC10" s="562">
        <v>7.27</v>
      </c>
      <c r="AD10" s="573">
        <v>7.27</v>
      </c>
    </row>
    <row r="11" spans="2:30" ht="17">
      <c r="B11" s="590">
        <v>3</v>
      </c>
      <c r="C11" s="556" t="s">
        <v>416</v>
      </c>
      <c r="D11" s="562">
        <v>3.97</v>
      </c>
      <c r="E11" s="555">
        <v>0</v>
      </c>
      <c r="F11" s="555">
        <v>0</v>
      </c>
      <c r="G11" s="555">
        <v>0</v>
      </c>
      <c r="H11" s="555">
        <v>0</v>
      </c>
      <c r="I11" s="555">
        <v>0</v>
      </c>
      <c r="J11" s="555">
        <v>0</v>
      </c>
      <c r="K11" s="555">
        <v>0</v>
      </c>
      <c r="L11" s="555">
        <v>0</v>
      </c>
      <c r="M11" s="555">
        <v>0</v>
      </c>
      <c r="N11" s="555">
        <v>0</v>
      </c>
      <c r="O11" s="555">
        <v>0</v>
      </c>
      <c r="P11" s="555">
        <v>0</v>
      </c>
      <c r="Q11" s="555">
        <v>0</v>
      </c>
      <c r="R11" s="555">
        <v>0</v>
      </c>
      <c r="S11" s="555">
        <v>0</v>
      </c>
      <c r="T11" s="555">
        <v>0</v>
      </c>
      <c r="U11" s="555">
        <v>0</v>
      </c>
      <c r="V11" s="555">
        <v>0</v>
      </c>
      <c r="W11" s="555">
        <v>0</v>
      </c>
      <c r="X11" s="555">
        <v>0</v>
      </c>
      <c r="Y11" s="555">
        <v>0</v>
      </c>
      <c r="Z11" s="555">
        <v>0</v>
      </c>
      <c r="AA11" s="555">
        <v>0</v>
      </c>
      <c r="AB11" s="555">
        <v>0</v>
      </c>
      <c r="AC11" s="562">
        <v>3.97</v>
      </c>
      <c r="AD11" s="573">
        <v>3.97</v>
      </c>
    </row>
    <row r="12" spans="2:30" ht="17">
      <c r="B12" s="590" t="s">
        <v>507</v>
      </c>
      <c r="C12" s="556" t="s">
        <v>417</v>
      </c>
      <c r="D12" s="555">
        <v>0</v>
      </c>
      <c r="E12" s="555">
        <v>0</v>
      </c>
      <c r="F12" s="555">
        <v>0</v>
      </c>
      <c r="G12" s="555">
        <v>0</v>
      </c>
      <c r="H12" s="555">
        <v>0</v>
      </c>
      <c r="I12" s="555">
        <v>0</v>
      </c>
      <c r="J12" s="555">
        <v>0</v>
      </c>
      <c r="K12" s="555">
        <v>0</v>
      </c>
      <c r="L12" s="555">
        <v>0</v>
      </c>
      <c r="M12" s="555">
        <v>0</v>
      </c>
      <c r="N12" s="555">
        <v>0</v>
      </c>
      <c r="O12" s="555">
        <v>0</v>
      </c>
      <c r="P12" s="555">
        <v>0</v>
      </c>
      <c r="Q12" s="555">
        <v>0</v>
      </c>
      <c r="R12" s="555">
        <v>0</v>
      </c>
      <c r="S12" s="555">
        <v>0</v>
      </c>
      <c r="T12" s="555">
        <v>0</v>
      </c>
      <c r="U12" s="555">
        <v>0</v>
      </c>
      <c r="V12" s="555">
        <v>0</v>
      </c>
      <c r="W12" s="555">
        <v>0</v>
      </c>
      <c r="X12" s="555">
        <v>0</v>
      </c>
      <c r="Y12" s="555">
        <v>0</v>
      </c>
      <c r="Z12" s="555">
        <v>0</v>
      </c>
      <c r="AA12" s="555">
        <v>0</v>
      </c>
      <c r="AB12" s="555">
        <v>0</v>
      </c>
      <c r="AC12" s="555">
        <v>0</v>
      </c>
      <c r="AD12" s="555">
        <v>0</v>
      </c>
    </row>
    <row r="13" spans="2:30" ht="17">
      <c r="B13" s="590">
        <v>4</v>
      </c>
      <c r="C13" s="556" t="s">
        <v>370</v>
      </c>
      <c r="D13" s="555">
        <v>0</v>
      </c>
      <c r="E13" s="555">
        <v>0</v>
      </c>
      <c r="F13" s="555">
        <v>0</v>
      </c>
      <c r="G13" s="555">
        <v>0</v>
      </c>
      <c r="H13" s="562">
        <v>10.26</v>
      </c>
      <c r="I13" s="555">
        <v>0</v>
      </c>
      <c r="J13" s="555">
        <v>0</v>
      </c>
      <c r="K13" s="555">
        <v>0</v>
      </c>
      <c r="L13" s="555">
        <v>0</v>
      </c>
      <c r="M13" s="562">
        <v>10.7</v>
      </c>
      <c r="N13" s="555">
        <v>0</v>
      </c>
      <c r="O13" s="555">
        <v>0</v>
      </c>
      <c r="P13" s="555">
        <v>0</v>
      </c>
      <c r="Q13" s="555">
        <v>0</v>
      </c>
      <c r="R13" s="555">
        <v>0</v>
      </c>
      <c r="S13" s="555">
        <v>0</v>
      </c>
      <c r="T13" s="555">
        <v>0</v>
      </c>
      <c r="U13" s="555">
        <v>0</v>
      </c>
      <c r="V13" s="555">
        <v>0</v>
      </c>
      <c r="W13" s="555">
        <v>0</v>
      </c>
      <c r="X13" s="555">
        <v>0</v>
      </c>
      <c r="Y13" s="555">
        <v>0</v>
      </c>
      <c r="Z13" s="555">
        <v>0</v>
      </c>
      <c r="AA13" s="555">
        <v>0</v>
      </c>
      <c r="AB13" s="555">
        <v>0</v>
      </c>
      <c r="AC13" s="562">
        <v>20.96</v>
      </c>
      <c r="AD13" s="573">
        <v>13.56</v>
      </c>
    </row>
    <row r="14" spans="2:30" ht="17">
      <c r="B14" s="590">
        <v>5</v>
      </c>
      <c r="C14" s="556" t="s">
        <v>508</v>
      </c>
      <c r="D14" s="555">
        <v>0</v>
      </c>
      <c r="E14" s="555">
        <v>0</v>
      </c>
      <c r="F14" s="555">
        <v>0</v>
      </c>
      <c r="G14" s="555">
        <v>0</v>
      </c>
      <c r="H14" s="555">
        <v>0</v>
      </c>
      <c r="I14" s="555">
        <v>0</v>
      </c>
      <c r="J14" s="555">
        <v>0</v>
      </c>
      <c r="K14" s="555">
        <v>0</v>
      </c>
      <c r="L14" s="555">
        <v>0</v>
      </c>
      <c r="M14" s="555">
        <v>0</v>
      </c>
      <c r="N14" s="555">
        <v>0</v>
      </c>
      <c r="O14" s="555">
        <v>0</v>
      </c>
      <c r="P14" s="555">
        <v>0</v>
      </c>
      <c r="Q14" s="555">
        <v>0</v>
      </c>
      <c r="R14" s="555">
        <v>0</v>
      </c>
      <c r="S14" s="555">
        <v>0</v>
      </c>
      <c r="T14" s="555">
        <v>0</v>
      </c>
      <c r="U14" s="555">
        <v>0</v>
      </c>
      <c r="V14" s="555">
        <v>0</v>
      </c>
      <c r="W14" s="555">
        <v>0</v>
      </c>
      <c r="X14" s="555">
        <v>0</v>
      </c>
      <c r="Y14" s="555">
        <v>0</v>
      </c>
      <c r="Z14" s="555">
        <v>0</v>
      </c>
      <c r="AA14" s="555">
        <v>0</v>
      </c>
      <c r="AB14" s="555">
        <v>0</v>
      </c>
      <c r="AC14" s="555">
        <v>0</v>
      </c>
      <c r="AD14" s="555">
        <v>0</v>
      </c>
    </row>
    <row r="15" spans="2:30" ht="17">
      <c r="B15" s="590">
        <v>6</v>
      </c>
      <c r="C15" s="556" t="s">
        <v>372</v>
      </c>
      <c r="D15" s="555">
        <v>0</v>
      </c>
      <c r="E15" s="555">
        <v>0</v>
      </c>
      <c r="F15" s="555">
        <v>0</v>
      </c>
      <c r="G15" s="555">
        <v>0</v>
      </c>
      <c r="H15" s="576">
        <v>2.0299999999999998</v>
      </c>
      <c r="I15" s="555">
        <v>0</v>
      </c>
      <c r="J15" s="555">
        <v>0</v>
      </c>
      <c r="K15" s="555">
        <v>0</v>
      </c>
      <c r="L15" s="555">
        <v>0</v>
      </c>
      <c r="M15" s="555">
        <v>0</v>
      </c>
      <c r="N15" s="555">
        <v>0</v>
      </c>
      <c r="O15" s="555">
        <v>0</v>
      </c>
      <c r="P15" s="555">
        <v>0</v>
      </c>
      <c r="Q15" s="555">
        <v>0</v>
      </c>
      <c r="R15" s="555">
        <v>0</v>
      </c>
      <c r="S15" s="576">
        <v>48.81</v>
      </c>
      <c r="T15" s="555">
        <v>0</v>
      </c>
      <c r="U15" s="555">
        <v>0</v>
      </c>
      <c r="V15" s="555">
        <v>0</v>
      </c>
      <c r="W15" s="555">
        <v>0</v>
      </c>
      <c r="X15" s="555">
        <v>0</v>
      </c>
      <c r="Y15" s="555">
        <v>0</v>
      </c>
      <c r="Z15" s="555">
        <v>0</v>
      </c>
      <c r="AA15" s="555">
        <v>0</v>
      </c>
      <c r="AB15" s="555">
        <v>0</v>
      </c>
      <c r="AC15" s="562">
        <v>50.84</v>
      </c>
      <c r="AD15" s="573">
        <v>50.430000000000007</v>
      </c>
    </row>
    <row r="16" spans="2:30" ht="17">
      <c r="B16" s="590">
        <v>6.1</v>
      </c>
      <c r="C16" s="556" t="s">
        <v>539</v>
      </c>
      <c r="D16" s="555">
        <v>0</v>
      </c>
      <c r="E16" s="555">
        <v>0</v>
      </c>
      <c r="F16" s="555">
        <v>0</v>
      </c>
      <c r="G16" s="555">
        <v>0</v>
      </c>
      <c r="H16" s="555">
        <v>0</v>
      </c>
      <c r="I16" s="555">
        <v>0</v>
      </c>
      <c r="J16" s="555">
        <v>0</v>
      </c>
      <c r="K16" s="555">
        <v>0</v>
      </c>
      <c r="L16" s="555">
        <v>0</v>
      </c>
      <c r="M16" s="555">
        <v>0</v>
      </c>
      <c r="N16" s="555">
        <v>0</v>
      </c>
      <c r="O16" s="555">
        <v>0</v>
      </c>
      <c r="P16" s="555">
        <v>0</v>
      </c>
      <c r="Q16" s="555">
        <v>0</v>
      </c>
      <c r="R16" s="555">
        <v>0</v>
      </c>
      <c r="S16" s="555">
        <v>0</v>
      </c>
      <c r="T16" s="555">
        <v>0</v>
      </c>
      <c r="U16" s="555">
        <v>0</v>
      </c>
      <c r="V16" s="555">
        <v>0</v>
      </c>
      <c r="W16" s="555">
        <v>0</v>
      </c>
      <c r="X16" s="555">
        <v>0</v>
      </c>
      <c r="Y16" s="555">
        <v>0</v>
      </c>
      <c r="Z16" s="555">
        <v>0</v>
      </c>
      <c r="AA16" s="555">
        <v>0</v>
      </c>
      <c r="AB16" s="555">
        <v>0</v>
      </c>
      <c r="AC16" s="555">
        <v>0</v>
      </c>
      <c r="AD16" s="555">
        <v>0</v>
      </c>
    </row>
    <row r="17" spans="2:30" ht="17">
      <c r="B17" s="590">
        <v>7</v>
      </c>
      <c r="C17" s="558" t="s">
        <v>510</v>
      </c>
      <c r="D17" s="555">
        <v>0</v>
      </c>
      <c r="E17" s="555">
        <v>0</v>
      </c>
      <c r="F17" s="555">
        <v>0</v>
      </c>
      <c r="G17" s="555">
        <v>0</v>
      </c>
      <c r="H17" s="555">
        <v>0</v>
      </c>
      <c r="I17" s="555">
        <v>0</v>
      </c>
      <c r="J17" s="555">
        <v>0</v>
      </c>
      <c r="K17" s="555">
        <v>0</v>
      </c>
      <c r="L17" s="555">
        <v>0</v>
      </c>
      <c r="M17" s="555">
        <v>0</v>
      </c>
      <c r="N17" s="555">
        <v>0</v>
      </c>
      <c r="O17" s="555">
        <v>0</v>
      </c>
      <c r="P17" s="555">
        <v>0</v>
      </c>
      <c r="Q17" s="555">
        <v>0</v>
      </c>
      <c r="R17" s="555">
        <v>0</v>
      </c>
      <c r="S17" s="562">
        <v>35.79</v>
      </c>
      <c r="T17" s="555">
        <v>0</v>
      </c>
      <c r="U17" s="555">
        <v>0</v>
      </c>
      <c r="V17" s="555">
        <v>0</v>
      </c>
      <c r="W17" s="555">
        <v>0</v>
      </c>
      <c r="X17" s="555">
        <v>0</v>
      </c>
      <c r="Y17" s="555">
        <v>0</v>
      </c>
      <c r="Z17" s="555">
        <v>0</v>
      </c>
      <c r="AA17" s="555">
        <v>0</v>
      </c>
      <c r="AB17" s="555">
        <v>0</v>
      </c>
      <c r="AC17" s="562">
        <v>35.79</v>
      </c>
      <c r="AD17" s="562">
        <v>35.79</v>
      </c>
    </row>
    <row r="18" spans="2:30" ht="17">
      <c r="B18" s="590" t="s">
        <v>374</v>
      </c>
      <c r="C18" s="558" t="s">
        <v>540</v>
      </c>
      <c r="D18" s="555">
        <v>0</v>
      </c>
      <c r="E18" s="555">
        <v>0</v>
      </c>
      <c r="F18" s="555">
        <v>0</v>
      </c>
      <c r="G18" s="555">
        <v>0</v>
      </c>
      <c r="H18" s="555">
        <v>0</v>
      </c>
      <c r="I18" s="555">
        <v>0</v>
      </c>
      <c r="J18" s="555">
        <v>0</v>
      </c>
      <c r="K18" s="555">
        <v>0</v>
      </c>
      <c r="L18" s="555">
        <v>0</v>
      </c>
      <c r="M18" s="555">
        <v>0</v>
      </c>
      <c r="N18" s="555">
        <v>0</v>
      </c>
      <c r="O18" s="555">
        <v>0</v>
      </c>
      <c r="P18" s="555">
        <v>0</v>
      </c>
      <c r="Q18" s="555">
        <v>0</v>
      </c>
      <c r="R18" s="555">
        <v>0</v>
      </c>
      <c r="S18" s="555">
        <v>0</v>
      </c>
      <c r="T18" s="555">
        <v>0</v>
      </c>
      <c r="U18" s="555">
        <v>0</v>
      </c>
      <c r="V18" s="555">
        <v>0</v>
      </c>
      <c r="W18" s="555">
        <v>0</v>
      </c>
      <c r="X18" s="555">
        <v>0</v>
      </c>
      <c r="Y18" s="555">
        <v>0</v>
      </c>
      <c r="Z18" s="555">
        <v>0</v>
      </c>
      <c r="AA18" s="555">
        <v>0</v>
      </c>
      <c r="AB18" s="555">
        <v>0</v>
      </c>
      <c r="AC18" s="555">
        <v>0</v>
      </c>
      <c r="AD18" s="555">
        <v>0</v>
      </c>
    </row>
    <row r="19" spans="2:30" ht="17">
      <c r="B19" s="590" t="s">
        <v>375</v>
      </c>
      <c r="C19" s="558" t="s">
        <v>541</v>
      </c>
      <c r="D19" s="555">
        <v>0</v>
      </c>
      <c r="E19" s="555">
        <v>0</v>
      </c>
      <c r="F19" s="555">
        <v>0</v>
      </c>
      <c r="G19" s="555">
        <v>0</v>
      </c>
      <c r="H19" s="555">
        <v>0</v>
      </c>
      <c r="I19" s="555">
        <v>0</v>
      </c>
      <c r="J19" s="555">
        <v>0</v>
      </c>
      <c r="K19" s="555">
        <v>0</v>
      </c>
      <c r="L19" s="555">
        <v>0</v>
      </c>
      <c r="M19" s="555">
        <v>0</v>
      </c>
      <c r="N19" s="555">
        <v>0</v>
      </c>
      <c r="O19" s="555">
        <v>0</v>
      </c>
      <c r="P19" s="555">
        <v>0</v>
      </c>
      <c r="Q19" s="555">
        <v>0</v>
      </c>
      <c r="R19" s="555">
        <v>0</v>
      </c>
      <c r="S19" s="562">
        <v>35.79</v>
      </c>
      <c r="T19" s="555">
        <v>0</v>
      </c>
      <c r="U19" s="555">
        <v>0</v>
      </c>
      <c r="V19" s="555">
        <v>0</v>
      </c>
      <c r="W19" s="555">
        <v>0</v>
      </c>
      <c r="X19" s="555">
        <v>0</v>
      </c>
      <c r="Y19" s="555">
        <v>0</v>
      </c>
      <c r="Z19" s="555">
        <v>0</v>
      </c>
      <c r="AA19" s="555">
        <v>0</v>
      </c>
      <c r="AB19" s="555">
        <v>0</v>
      </c>
      <c r="AC19" s="562">
        <v>35.79</v>
      </c>
      <c r="AD19" s="562">
        <v>35.79</v>
      </c>
    </row>
    <row r="20" spans="2:30" ht="17">
      <c r="B20" s="590">
        <v>8</v>
      </c>
      <c r="C20" s="556" t="s">
        <v>542</v>
      </c>
      <c r="D20" s="555">
        <v>0</v>
      </c>
      <c r="E20" s="555">
        <v>0</v>
      </c>
      <c r="F20" s="555">
        <v>0</v>
      </c>
      <c r="G20" s="555">
        <v>0</v>
      </c>
      <c r="H20" s="555">
        <v>0</v>
      </c>
      <c r="I20" s="555">
        <v>0</v>
      </c>
      <c r="J20" s="555">
        <v>0</v>
      </c>
      <c r="K20" s="555">
        <v>0</v>
      </c>
      <c r="L20" s="555">
        <v>0</v>
      </c>
      <c r="M20" s="555">
        <v>0</v>
      </c>
      <c r="N20" s="555">
        <v>0</v>
      </c>
      <c r="O20" s="555">
        <v>0</v>
      </c>
      <c r="P20" s="562">
        <v>822.87</v>
      </c>
      <c r="Q20" s="555">
        <v>0</v>
      </c>
      <c r="R20" s="555">
        <v>0</v>
      </c>
      <c r="S20" s="555">
        <v>0</v>
      </c>
      <c r="T20" s="555">
        <v>0</v>
      </c>
      <c r="U20" s="555">
        <v>0</v>
      </c>
      <c r="V20" s="555">
        <v>0</v>
      </c>
      <c r="W20" s="555">
        <v>0</v>
      </c>
      <c r="X20" s="555">
        <v>0</v>
      </c>
      <c r="Y20" s="555">
        <v>0</v>
      </c>
      <c r="Z20" s="555">
        <v>0</v>
      </c>
      <c r="AA20" s="555">
        <v>0</v>
      </c>
      <c r="AB20" s="555">
        <v>0</v>
      </c>
      <c r="AC20" s="562">
        <v>822.87</v>
      </c>
      <c r="AD20" s="562">
        <v>822.87</v>
      </c>
    </row>
    <row r="21" spans="2:30" ht="17">
      <c r="B21" s="590">
        <v>9</v>
      </c>
      <c r="C21" s="556" t="s">
        <v>543</v>
      </c>
      <c r="D21" s="555">
        <v>0</v>
      </c>
      <c r="E21" s="555">
        <v>0</v>
      </c>
      <c r="F21" s="555">
        <v>0</v>
      </c>
      <c r="G21" s="555">
        <v>0</v>
      </c>
      <c r="H21" s="562">
        <v>576.45999999999992</v>
      </c>
      <c r="I21" s="562">
        <v>28.55</v>
      </c>
      <c r="J21" s="562">
        <v>17.68</v>
      </c>
      <c r="K21" s="555">
        <v>0</v>
      </c>
      <c r="L21" s="562">
        <v>38.17</v>
      </c>
      <c r="M21" s="555">
        <v>0</v>
      </c>
      <c r="N21" s="562">
        <v>17.29</v>
      </c>
      <c r="O21" s="555">
        <v>0</v>
      </c>
      <c r="P21" s="562">
        <v>161.59</v>
      </c>
      <c r="Q21" s="555">
        <v>0</v>
      </c>
      <c r="R21" s="562">
        <v>273.83999999999997</v>
      </c>
      <c r="S21" s="562">
        <v>7.1800000000000006</v>
      </c>
      <c r="T21" s="562">
        <v>0.12</v>
      </c>
      <c r="U21" s="562">
        <v>40.97</v>
      </c>
      <c r="V21" s="555">
        <v>0</v>
      </c>
      <c r="W21" s="562">
        <v>132.43</v>
      </c>
      <c r="X21" s="555">
        <v>0</v>
      </c>
      <c r="Y21" s="555">
        <v>0</v>
      </c>
      <c r="Z21" s="555">
        <v>0</v>
      </c>
      <c r="AA21" s="555">
        <v>0</v>
      </c>
      <c r="AB21" s="562">
        <v>206.63</v>
      </c>
      <c r="AC21" s="562">
        <v>1500.9099999999999</v>
      </c>
      <c r="AD21" s="562">
        <v>1500.9099999999996</v>
      </c>
    </row>
    <row r="22" spans="2:30" ht="17">
      <c r="B22" s="590" t="s">
        <v>544</v>
      </c>
      <c r="C22" s="556" t="s">
        <v>513</v>
      </c>
      <c r="D22" s="555">
        <v>0</v>
      </c>
      <c r="E22" s="555">
        <v>0</v>
      </c>
      <c r="F22" s="555">
        <v>0</v>
      </c>
      <c r="G22" s="555">
        <v>0</v>
      </c>
      <c r="H22" s="575">
        <v>575.17999999999995</v>
      </c>
      <c r="I22" s="555">
        <v>0</v>
      </c>
      <c r="J22" s="555">
        <v>0</v>
      </c>
      <c r="K22" s="555">
        <v>0</v>
      </c>
      <c r="L22" s="555">
        <v>0</v>
      </c>
      <c r="M22" s="555">
        <v>0</v>
      </c>
      <c r="N22" s="555">
        <v>0</v>
      </c>
      <c r="O22" s="555">
        <v>0</v>
      </c>
      <c r="P22" s="575">
        <v>155.62</v>
      </c>
      <c r="Q22" s="555">
        <v>0</v>
      </c>
      <c r="R22" s="555">
        <v>0</v>
      </c>
      <c r="S22" s="555">
        <v>0</v>
      </c>
      <c r="T22" s="555">
        <v>0</v>
      </c>
      <c r="U22" s="555">
        <v>0</v>
      </c>
      <c r="V22" s="555">
        <v>0</v>
      </c>
      <c r="W22" s="555">
        <v>0</v>
      </c>
      <c r="X22" s="555">
        <v>0</v>
      </c>
      <c r="Y22" s="555">
        <v>0</v>
      </c>
      <c r="Z22" s="555">
        <v>0</v>
      </c>
      <c r="AA22" s="555">
        <v>0</v>
      </c>
      <c r="AB22" s="555">
        <v>0</v>
      </c>
      <c r="AC22" s="562">
        <v>730.8</v>
      </c>
      <c r="AD22" s="562">
        <v>730.8</v>
      </c>
    </row>
    <row r="23" spans="2:30" ht="17">
      <c r="B23" s="590" t="s">
        <v>545</v>
      </c>
      <c r="C23" s="577" t="s">
        <v>546</v>
      </c>
      <c r="D23" s="635">
        <v>0</v>
      </c>
      <c r="E23" s="555">
        <v>0</v>
      </c>
      <c r="F23" s="555">
        <v>0</v>
      </c>
      <c r="G23" s="555">
        <v>0</v>
      </c>
      <c r="H23" s="635">
        <v>0</v>
      </c>
      <c r="I23" s="555">
        <v>0</v>
      </c>
      <c r="J23" s="555">
        <v>0</v>
      </c>
      <c r="K23" s="555">
        <v>0</v>
      </c>
      <c r="L23" s="555">
        <v>0</v>
      </c>
      <c r="M23" s="555">
        <v>0</v>
      </c>
      <c r="N23" s="555">
        <v>0</v>
      </c>
      <c r="O23" s="555">
        <v>0</v>
      </c>
      <c r="P23" s="578">
        <v>1.22</v>
      </c>
      <c r="Q23" s="555">
        <v>0</v>
      </c>
      <c r="R23" s="555">
        <v>0</v>
      </c>
      <c r="S23" s="555">
        <v>0</v>
      </c>
      <c r="T23" s="555">
        <v>0</v>
      </c>
      <c r="U23" s="555">
        <v>0</v>
      </c>
      <c r="V23" s="555">
        <v>0</v>
      </c>
      <c r="W23" s="555">
        <v>0</v>
      </c>
      <c r="X23" s="555">
        <v>0</v>
      </c>
      <c r="Y23" s="555">
        <v>0</v>
      </c>
      <c r="Z23" s="555">
        <v>0</v>
      </c>
      <c r="AA23" s="555">
        <v>0</v>
      </c>
      <c r="AB23" s="555">
        <v>0</v>
      </c>
      <c r="AC23" s="562">
        <v>1.22</v>
      </c>
      <c r="AD23" s="562">
        <v>1.22</v>
      </c>
    </row>
    <row r="24" spans="2:30" ht="17">
      <c r="B24" s="590" t="s">
        <v>547</v>
      </c>
      <c r="C24" s="577" t="s">
        <v>548</v>
      </c>
      <c r="D24" s="642">
        <v>0</v>
      </c>
      <c r="E24" s="555">
        <v>0</v>
      </c>
      <c r="F24" s="555">
        <v>0</v>
      </c>
      <c r="G24" s="555">
        <v>0</v>
      </c>
      <c r="H24" s="562">
        <v>575.17999999999995</v>
      </c>
      <c r="I24" s="555">
        <v>0</v>
      </c>
      <c r="J24" s="555">
        <v>0</v>
      </c>
      <c r="K24" s="555">
        <v>0</v>
      </c>
      <c r="L24" s="555">
        <v>0</v>
      </c>
      <c r="M24" s="555">
        <v>0</v>
      </c>
      <c r="N24" s="555">
        <v>0</v>
      </c>
      <c r="O24" s="555">
        <v>0</v>
      </c>
      <c r="P24" s="555">
        <v>0</v>
      </c>
      <c r="Q24" s="555">
        <v>0</v>
      </c>
      <c r="R24" s="555">
        <v>0</v>
      </c>
      <c r="S24" s="555">
        <v>0</v>
      </c>
      <c r="T24" s="555">
        <v>0</v>
      </c>
      <c r="U24" s="555">
        <v>0</v>
      </c>
      <c r="V24" s="555">
        <v>0</v>
      </c>
      <c r="W24" s="555">
        <v>0</v>
      </c>
      <c r="X24" s="555">
        <v>0</v>
      </c>
      <c r="Y24" s="555">
        <v>0</v>
      </c>
      <c r="Z24" s="555">
        <v>0</v>
      </c>
      <c r="AA24" s="555">
        <v>0</v>
      </c>
      <c r="AB24" s="555">
        <v>0</v>
      </c>
      <c r="AC24" s="562">
        <v>575.17999999999995</v>
      </c>
      <c r="AD24" s="562">
        <v>575.17999999999995</v>
      </c>
    </row>
    <row r="25" spans="2:30" ht="17">
      <c r="B25" s="590" t="s">
        <v>549</v>
      </c>
      <c r="C25" s="556" t="s">
        <v>550</v>
      </c>
      <c r="D25" s="555">
        <v>0</v>
      </c>
      <c r="E25" s="555">
        <v>0</v>
      </c>
      <c r="F25" s="555">
        <v>0</v>
      </c>
      <c r="G25" s="555">
        <v>0</v>
      </c>
      <c r="H25" s="555">
        <v>0</v>
      </c>
      <c r="I25" s="555">
        <v>0</v>
      </c>
      <c r="J25" s="555">
        <v>0</v>
      </c>
      <c r="K25" s="555">
        <v>0</v>
      </c>
      <c r="L25" s="555">
        <v>0</v>
      </c>
      <c r="M25" s="555">
        <v>0</v>
      </c>
      <c r="N25" s="555">
        <v>0</v>
      </c>
      <c r="O25" s="555">
        <v>0</v>
      </c>
      <c r="P25" s="562">
        <v>154.4</v>
      </c>
      <c r="Q25" s="555">
        <v>0</v>
      </c>
      <c r="R25" s="555">
        <v>0</v>
      </c>
      <c r="S25" s="555">
        <v>0</v>
      </c>
      <c r="T25" s="555">
        <v>0</v>
      </c>
      <c r="U25" s="555">
        <v>0</v>
      </c>
      <c r="V25" s="555">
        <v>0</v>
      </c>
      <c r="W25" s="555">
        <v>0</v>
      </c>
      <c r="X25" s="555">
        <v>0</v>
      </c>
      <c r="Y25" s="555">
        <v>0</v>
      </c>
      <c r="Z25" s="555">
        <v>0</v>
      </c>
      <c r="AA25" s="555">
        <v>0</v>
      </c>
      <c r="AB25" s="555">
        <v>0</v>
      </c>
      <c r="AC25" s="562">
        <v>154.4</v>
      </c>
      <c r="AD25" s="562">
        <v>154.4</v>
      </c>
    </row>
    <row r="26" spans="2:30" ht="17">
      <c r="B26" s="590">
        <v>9.1999999999999993</v>
      </c>
      <c r="C26" s="556" t="s">
        <v>551</v>
      </c>
      <c r="D26" s="555">
        <v>0</v>
      </c>
      <c r="E26" s="555">
        <v>0</v>
      </c>
      <c r="F26" s="555">
        <v>0</v>
      </c>
      <c r="G26" s="555">
        <v>0</v>
      </c>
      <c r="H26" s="576">
        <v>1.28</v>
      </c>
      <c r="I26" s="576">
        <v>28.55</v>
      </c>
      <c r="J26" s="576">
        <v>17.68</v>
      </c>
      <c r="K26" s="555">
        <v>0</v>
      </c>
      <c r="L26" s="576">
        <v>38.17</v>
      </c>
      <c r="M26" s="555">
        <v>0</v>
      </c>
      <c r="N26" s="576">
        <v>9.4700000000000006</v>
      </c>
      <c r="O26" s="555">
        <v>0</v>
      </c>
      <c r="P26" s="576">
        <v>0.66</v>
      </c>
      <c r="Q26" s="555">
        <v>0</v>
      </c>
      <c r="R26" s="555">
        <v>0</v>
      </c>
      <c r="S26" s="555">
        <v>0</v>
      </c>
      <c r="T26" s="576">
        <v>0.12</v>
      </c>
      <c r="U26" s="555">
        <v>0</v>
      </c>
      <c r="V26" s="555">
        <v>0</v>
      </c>
      <c r="W26" s="576">
        <v>2.62</v>
      </c>
      <c r="X26" s="555">
        <v>0</v>
      </c>
      <c r="Y26" s="555">
        <v>0</v>
      </c>
      <c r="Z26" s="555">
        <v>0</v>
      </c>
      <c r="AA26" s="555">
        <v>0</v>
      </c>
      <c r="AB26" s="555">
        <v>0</v>
      </c>
      <c r="AC26" s="562">
        <v>98.550000000000011</v>
      </c>
      <c r="AD26" s="562">
        <v>98.550000000000011</v>
      </c>
    </row>
    <row r="27" spans="2:30" ht="17">
      <c r="B27" s="590">
        <v>9.3000000000000007</v>
      </c>
      <c r="C27" s="556" t="s">
        <v>552</v>
      </c>
      <c r="D27" s="555">
        <v>0</v>
      </c>
      <c r="E27" s="555">
        <v>0</v>
      </c>
      <c r="F27" s="555">
        <v>0</v>
      </c>
      <c r="G27" s="555">
        <v>0</v>
      </c>
      <c r="H27" s="555">
        <v>0</v>
      </c>
      <c r="I27" s="555">
        <v>0</v>
      </c>
      <c r="J27" s="555">
        <v>0</v>
      </c>
      <c r="K27" s="555">
        <v>0</v>
      </c>
      <c r="L27" s="555">
        <v>0</v>
      </c>
      <c r="M27" s="555">
        <v>0</v>
      </c>
      <c r="N27" s="575">
        <v>7.82</v>
      </c>
      <c r="O27" s="555">
        <v>0</v>
      </c>
      <c r="P27" s="575">
        <v>5.31</v>
      </c>
      <c r="Q27" s="555">
        <v>0</v>
      </c>
      <c r="R27" s="555">
        <v>0</v>
      </c>
      <c r="S27" s="575">
        <v>7.1800000000000006</v>
      </c>
      <c r="T27" s="555">
        <v>0</v>
      </c>
      <c r="U27" s="555">
        <v>0</v>
      </c>
      <c r="V27" s="555">
        <v>0</v>
      </c>
      <c r="W27" s="555">
        <v>0</v>
      </c>
      <c r="X27" s="555">
        <v>0</v>
      </c>
      <c r="Y27" s="555">
        <v>0</v>
      </c>
      <c r="Z27" s="555">
        <v>0</v>
      </c>
      <c r="AA27" s="555">
        <v>0</v>
      </c>
      <c r="AB27" s="555">
        <v>0</v>
      </c>
      <c r="AC27" s="562">
        <v>20.309999999999999</v>
      </c>
      <c r="AD27" s="562">
        <v>20.310000000000002</v>
      </c>
    </row>
    <row r="28" spans="2:30" ht="17">
      <c r="B28" s="590" t="s">
        <v>553</v>
      </c>
      <c r="C28" s="556" t="s">
        <v>554</v>
      </c>
      <c r="D28" s="555">
        <v>0</v>
      </c>
      <c r="E28" s="555">
        <v>0</v>
      </c>
      <c r="F28" s="555">
        <v>0</v>
      </c>
      <c r="G28" s="555">
        <v>0</v>
      </c>
      <c r="H28" s="555">
        <v>0</v>
      </c>
      <c r="I28" s="555">
        <v>0</v>
      </c>
      <c r="J28" s="555">
        <v>0</v>
      </c>
      <c r="K28" s="555">
        <v>0</v>
      </c>
      <c r="L28" s="555">
        <v>0</v>
      </c>
      <c r="M28" s="555">
        <v>0</v>
      </c>
      <c r="N28" s="573">
        <v>0</v>
      </c>
      <c r="O28" s="555">
        <v>0</v>
      </c>
      <c r="P28" s="573">
        <v>4.72</v>
      </c>
      <c r="Q28" s="555">
        <v>0</v>
      </c>
      <c r="R28" s="555">
        <v>0</v>
      </c>
      <c r="S28" s="573">
        <v>6.95</v>
      </c>
      <c r="T28" s="555">
        <v>0</v>
      </c>
      <c r="U28" s="555">
        <v>0</v>
      </c>
      <c r="V28" s="555">
        <v>0</v>
      </c>
      <c r="W28" s="555">
        <v>0</v>
      </c>
      <c r="X28" s="555">
        <v>0</v>
      </c>
      <c r="Y28" s="555">
        <v>0</v>
      </c>
      <c r="Z28" s="555">
        <v>0</v>
      </c>
      <c r="AA28" s="555">
        <v>0</v>
      </c>
      <c r="AB28" s="555">
        <v>0</v>
      </c>
      <c r="AC28" s="562">
        <v>11.67</v>
      </c>
      <c r="AD28" s="562">
        <v>11.67</v>
      </c>
    </row>
    <row r="29" spans="2:30" ht="17">
      <c r="B29" s="590" t="s">
        <v>555</v>
      </c>
      <c r="C29" s="556" t="s">
        <v>556</v>
      </c>
      <c r="D29" s="555">
        <v>0</v>
      </c>
      <c r="E29" s="555">
        <v>0</v>
      </c>
      <c r="F29" s="555">
        <v>0</v>
      </c>
      <c r="G29" s="555">
        <v>0</v>
      </c>
      <c r="H29" s="555">
        <v>0</v>
      </c>
      <c r="I29" s="555">
        <v>0</v>
      </c>
      <c r="J29" s="555">
        <v>0</v>
      </c>
      <c r="K29" s="555">
        <v>0</v>
      </c>
      <c r="L29" s="555">
        <v>0</v>
      </c>
      <c r="M29" s="555">
        <v>0</v>
      </c>
      <c r="N29" s="562">
        <v>7.82</v>
      </c>
      <c r="O29" s="555">
        <v>0</v>
      </c>
      <c r="P29" s="555">
        <v>0</v>
      </c>
      <c r="Q29" s="555">
        <v>0</v>
      </c>
      <c r="R29" s="555">
        <v>0</v>
      </c>
      <c r="S29" s="555">
        <v>0</v>
      </c>
      <c r="T29" s="555">
        <v>0</v>
      </c>
      <c r="U29" s="555">
        <v>0</v>
      </c>
      <c r="V29" s="555">
        <v>0</v>
      </c>
      <c r="W29" s="555">
        <v>0</v>
      </c>
      <c r="X29" s="555">
        <v>0</v>
      </c>
      <c r="Y29" s="555">
        <v>0</v>
      </c>
      <c r="Z29" s="555">
        <v>0</v>
      </c>
      <c r="AA29" s="555">
        <v>0</v>
      </c>
      <c r="AB29" s="555">
        <v>0</v>
      </c>
      <c r="AC29" s="562">
        <v>7.82</v>
      </c>
      <c r="AD29" s="562">
        <v>7.82</v>
      </c>
    </row>
    <row r="30" spans="2:30" ht="17">
      <c r="B30" s="590" t="s">
        <v>557</v>
      </c>
      <c r="C30" s="556" t="s">
        <v>558</v>
      </c>
      <c r="D30" s="555">
        <v>0</v>
      </c>
      <c r="E30" s="555">
        <v>0</v>
      </c>
      <c r="F30" s="555">
        <v>0</v>
      </c>
      <c r="G30" s="555">
        <v>0</v>
      </c>
      <c r="H30" s="555">
        <v>0</v>
      </c>
      <c r="I30" s="555">
        <v>0</v>
      </c>
      <c r="J30" s="555">
        <v>0</v>
      </c>
      <c r="K30" s="555">
        <v>0</v>
      </c>
      <c r="L30" s="555">
        <v>0</v>
      </c>
      <c r="M30" s="555">
        <v>0</v>
      </c>
      <c r="N30" s="555">
        <v>0</v>
      </c>
      <c r="O30" s="555">
        <v>0</v>
      </c>
      <c r="P30" s="562">
        <v>0.59</v>
      </c>
      <c r="Q30" s="555">
        <v>0</v>
      </c>
      <c r="R30" s="555">
        <v>0</v>
      </c>
      <c r="S30" s="562">
        <v>0.23</v>
      </c>
      <c r="T30" s="555">
        <v>0</v>
      </c>
      <c r="U30" s="555">
        <v>0</v>
      </c>
      <c r="V30" s="555">
        <v>0</v>
      </c>
      <c r="W30" s="555">
        <v>0</v>
      </c>
      <c r="X30" s="555">
        <v>0</v>
      </c>
      <c r="Y30" s="555">
        <v>0</v>
      </c>
      <c r="Z30" s="555">
        <v>0</v>
      </c>
      <c r="AA30" s="555">
        <v>0</v>
      </c>
      <c r="AB30" s="555">
        <v>0</v>
      </c>
      <c r="AC30" s="562">
        <v>0.82</v>
      </c>
      <c r="AD30" s="562">
        <v>0.82</v>
      </c>
    </row>
    <row r="31" spans="2:30" ht="17">
      <c r="B31" s="590">
        <v>9.4</v>
      </c>
      <c r="C31" s="574" t="s">
        <v>516</v>
      </c>
      <c r="D31" s="555">
        <v>0</v>
      </c>
      <c r="E31" s="555">
        <v>0</v>
      </c>
      <c r="F31" s="555">
        <v>0</v>
      </c>
      <c r="G31" s="555">
        <v>0</v>
      </c>
      <c r="H31" s="555">
        <v>0</v>
      </c>
      <c r="I31" s="555">
        <v>0</v>
      </c>
      <c r="J31" s="555">
        <v>0</v>
      </c>
      <c r="K31" s="555">
        <v>0</v>
      </c>
      <c r="L31" s="555">
        <v>0</v>
      </c>
      <c r="M31" s="555">
        <v>0</v>
      </c>
      <c r="N31" s="555">
        <v>0</v>
      </c>
      <c r="O31" s="555">
        <v>0</v>
      </c>
      <c r="P31" s="555">
        <v>0</v>
      </c>
      <c r="Q31" s="555">
        <v>0</v>
      </c>
      <c r="R31" s="576">
        <v>273.83999999999997</v>
      </c>
      <c r="S31" s="555">
        <v>0</v>
      </c>
      <c r="T31" s="555">
        <v>0</v>
      </c>
      <c r="U31" s="576">
        <v>40.97</v>
      </c>
      <c r="V31" s="555">
        <v>0</v>
      </c>
      <c r="W31" s="576">
        <v>85.47</v>
      </c>
      <c r="X31" s="555">
        <v>0</v>
      </c>
      <c r="Y31" s="555">
        <v>0</v>
      </c>
      <c r="Z31" s="555">
        <v>0</v>
      </c>
      <c r="AA31" s="555">
        <v>0</v>
      </c>
      <c r="AB31" s="576">
        <v>206.63</v>
      </c>
      <c r="AC31" s="562">
        <v>606.91</v>
      </c>
      <c r="AD31" s="562">
        <v>606.91</v>
      </c>
    </row>
    <row r="32" spans="2:30" ht="17">
      <c r="B32" s="590">
        <v>9.5</v>
      </c>
      <c r="C32" s="556" t="s">
        <v>517</v>
      </c>
      <c r="D32" s="555">
        <v>0</v>
      </c>
      <c r="E32" s="555">
        <v>0</v>
      </c>
      <c r="F32" s="555">
        <v>0</v>
      </c>
      <c r="G32" s="555">
        <v>0</v>
      </c>
      <c r="H32" s="555">
        <v>0</v>
      </c>
      <c r="I32" s="555">
        <v>0</v>
      </c>
      <c r="J32" s="555">
        <v>0</v>
      </c>
      <c r="K32" s="555">
        <v>0</v>
      </c>
      <c r="L32" s="555">
        <v>0</v>
      </c>
      <c r="M32" s="555">
        <v>0</v>
      </c>
      <c r="N32" s="555">
        <v>0</v>
      </c>
      <c r="O32" s="555">
        <v>0</v>
      </c>
      <c r="P32" s="555">
        <v>0</v>
      </c>
      <c r="Q32" s="555">
        <v>0</v>
      </c>
      <c r="R32" s="555">
        <v>0</v>
      </c>
      <c r="S32" s="555">
        <v>0</v>
      </c>
      <c r="T32" s="555">
        <v>0</v>
      </c>
      <c r="U32" s="555">
        <v>0</v>
      </c>
      <c r="V32" s="555">
        <v>0</v>
      </c>
      <c r="W32" s="562">
        <v>44.34</v>
      </c>
      <c r="X32" s="555">
        <v>0</v>
      </c>
      <c r="Y32" s="555">
        <v>0</v>
      </c>
      <c r="Z32" s="555">
        <v>0</v>
      </c>
      <c r="AA32" s="555">
        <v>0</v>
      </c>
      <c r="AB32" s="555">
        <v>0</v>
      </c>
      <c r="AC32" s="562">
        <v>44.34</v>
      </c>
      <c r="AD32" s="562">
        <v>44.34</v>
      </c>
    </row>
    <row r="33" spans="2:30" ht="17">
      <c r="B33" s="590">
        <v>10</v>
      </c>
      <c r="C33" s="556" t="s">
        <v>518</v>
      </c>
      <c r="D33" s="555">
        <v>0</v>
      </c>
      <c r="E33" s="555">
        <v>0</v>
      </c>
      <c r="F33" s="555">
        <v>0</v>
      </c>
      <c r="G33" s="555">
        <v>0</v>
      </c>
      <c r="H33" s="555">
        <v>0</v>
      </c>
      <c r="I33" s="555">
        <v>0</v>
      </c>
      <c r="J33" s="555">
        <v>0</v>
      </c>
      <c r="K33" s="555">
        <v>0</v>
      </c>
      <c r="L33" s="555">
        <v>0</v>
      </c>
      <c r="M33" s="555">
        <v>0</v>
      </c>
      <c r="N33" s="555">
        <v>0</v>
      </c>
      <c r="O33" s="555">
        <v>0</v>
      </c>
      <c r="P33" s="555">
        <v>0</v>
      </c>
      <c r="Q33" s="555">
        <v>0</v>
      </c>
      <c r="R33" s="555">
        <v>0</v>
      </c>
      <c r="S33" s="562">
        <v>34.92</v>
      </c>
      <c r="T33" s="555">
        <v>0</v>
      </c>
      <c r="U33" s="555">
        <v>0</v>
      </c>
      <c r="V33" s="555">
        <v>0</v>
      </c>
      <c r="W33" s="562">
        <v>44.99</v>
      </c>
      <c r="X33" s="555">
        <v>0</v>
      </c>
      <c r="Y33" s="555">
        <v>0</v>
      </c>
      <c r="Z33" s="555">
        <v>0</v>
      </c>
      <c r="AA33" s="555">
        <v>0</v>
      </c>
      <c r="AB33" s="555">
        <v>0</v>
      </c>
      <c r="AC33" s="562">
        <v>79.91</v>
      </c>
      <c r="AD33" s="575">
        <v>79.91</v>
      </c>
    </row>
    <row r="34" spans="2:30" ht="22" customHeight="1">
      <c r="B34" s="590" t="s">
        <v>268</v>
      </c>
      <c r="C34" s="556" t="s">
        <v>519</v>
      </c>
      <c r="D34" s="555">
        <v>0</v>
      </c>
      <c r="E34" s="555">
        <v>0</v>
      </c>
      <c r="F34" s="555">
        <v>0</v>
      </c>
      <c r="G34" s="555">
        <v>0</v>
      </c>
      <c r="H34" s="562">
        <v>0.21</v>
      </c>
      <c r="I34" s="555">
        <v>0</v>
      </c>
      <c r="J34" s="555">
        <v>0</v>
      </c>
      <c r="K34" s="555">
        <v>0</v>
      </c>
      <c r="L34" s="555">
        <v>0</v>
      </c>
      <c r="M34" s="555">
        <v>0</v>
      </c>
      <c r="N34" s="555">
        <v>0</v>
      </c>
      <c r="O34" s="555">
        <v>0</v>
      </c>
      <c r="P34" s="555">
        <v>0</v>
      </c>
      <c r="Q34" s="555">
        <v>0</v>
      </c>
      <c r="R34" s="555">
        <v>0</v>
      </c>
      <c r="S34" s="555">
        <v>0</v>
      </c>
      <c r="T34" s="555">
        <v>0</v>
      </c>
      <c r="U34" s="555">
        <v>0</v>
      </c>
      <c r="V34" s="555">
        <v>0</v>
      </c>
      <c r="W34" s="555">
        <v>0</v>
      </c>
      <c r="X34" s="555">
        <v>0</v>
      </c>
      <c r="Y34" s="555">
        <v>0</v>
      </c>
      <c r="Z34" s="555">
        <v>0</v>
      </c>
      <c r="AA34" s="555">
        <v>0</v>
      </c>
      <c r="AB34" s="555">
        <v>0</v>
      </c>
      <c r="AC34" s="562">
        <v>0.21</v>
      </c>
      <c r="AD34" s="634">
        <v>0.16999999999999998</v>
      </c>
    </row>
    <row r="35" spans="2:30" ht="17">
      <c r="B35" s="590" t="s">
        <v>270</v>
      </c>
      <c r="C35" s="556" t="s">
        <v>376</v>
      </c>
      <c r="D35" s="555">
        <v>0</v>
      </c>
      <c r="E35" s="555">
        <v>0</v>
      </c>
      <c r="F35" s="555">
        <v>0</v>
      </c>
      <c r="G35" s="555">
        <v>0</v>
      </c>
      <c r="H35" s="555">
        <v>0</v>
      </c>
      <c r="I35" s="555">
        <v>0</v>
      </c>
      <c r="J35" s="555">
        <v>0</v>
      </c>
      <c r="K35" s="555">
        <v>0</v>
      </c>
      <c r="L35" s="555">
        <v>0</v>
      </c>
      <c r="M35" s="555">
        <v>0</v>
      </c>
      <c r="N35" s="555">
        <v>0</v>
      </c>
      <c r="O35" s="555">
        <v>0</v>
      </c>
      <c r="P35" s="555">
        <v>0</v>
      </c>
      <c r="Q35" s="555">
        <v>0</v>
      </c>
      <c r="R35" s="555">
        <v>0</v>
      </c>
      <c r="S35" s="555">
        <v>0</v>
      </c>
      <c r="T35" s="555">
        <v>0</v>
      </c>
      <c r="U35" s="555">
        <v>0</v>
      </c>
      <c r="V35" s="555">
        <v>0</v>
      </c>
      <c r="W35" s="555">
        <v>0</v>
      </c>
      <c r="X35" s="555">
        <v>0</v>
      </c>
      <c r="Y35" s="555">
        <v>0</v>
      </c>
      <c r="Z35" s="555">
        <v>0</v>
      </c>
      <c r="AA35" s="555">
        <v>0</v>
      </c>
      <c r="AB35" s="555">
        <v>0</v>
      </c>
      <c r="AC35" s="555">
        <v>0</v>
      </c>
      <c r="AD35" s="555">
        <v>0</v>
      </c>
    </row>
    <row r="36" spans="2:30" ht="17">
      <c r="B36" s="590" t="s">
        <v>272</v>
      </c>
      <c r="C36" s="556" t="s">
        <v>418</v>
      </c>
      <c r="D36" s="555">
        <v>0</v>
      </c>
      <c r="E36" s="555">
        <v>0</v>
      </c>
      <c r="F36" s="555">
        <v>0</v>
      </c>
      <c r="G36" s="555">
        <v>0</v>
      </c>
      <c r="H36" s="555">
        <v>0</v>
      </c>
      <c r="I36" s="555">
        <v>0</v>
      </c>
      <c r="J36" s="555">
        <v>0</v>
      </c>
      <c r="K36" s="555">
        <v>0</v>
      </c>
      <c r="L36" s="555">
        <v>0</v>
      </c>
      <c r="M36" s="555">
        <v>0</v>
      </c>
      <c r="N36" s="555">
        <v>0</v>
      </c>
      <c r="O36" s="555">
        <v>0</v>
      </c>
      <c r="P36" s="555">
        <v>0</v>
      </c>
      <c r="Q36" s="555">
        <v>0</v>
      </c>
      <c r="R36" s="555">
        <v>0</v>
      </c>
      <c r="S36" s="562">
        <v>28.03</v>
      </c>
      <c r="T36" s="555">
        <v>0</v>
      </c>
      <c r="U36" s="555">
        <v>0</v>
      </c>
      <c r="V36" s="555">
        <v>0</v>
      </c>
      <c r="W36" s="555">
        <v>0</v>
      </c>
      <c r="X36" s="555">
        <v>0</v>
      </c>
      <c r="Y36" s="555">
        <v>0</v>
      </c>
      <c r="Z36" s="555">
        <v>0</v>
      </c>
      <c r="AA36" s="555">
        <v>0</v>
      </c>
      <c r="AB36" s="555">
        <v>0</v>
      </c>
      <c r="AC36" s="562">
        <v>28.03</v>
      </c>
      <c r="AD36" s="573">
        <v>28.03</v>
      </c>
    </row>
    <row r="37" spans="2:30" ht="17">
      <c r="B37" s="591">
        <v>11</v>
      </c>
      <c r="C37" s="579" t="s">
        <v>559</v>
      </c>
      <c r="D37" s="639"/>
      <c r="E37" s="639"/>
      <c r="F37" s="639"/>
      <c r="G37" s="639"/>
      <c r="H37" s="639"/>
      <c r="I37" s="640" t="s">
        <v>366</v>
      </c>
      <c r="J37" s="640" t="s">
        <v>366</v>
      </c>
      <c r="K37" s="581" t="s">
        <v>366</v>
      </c>
      <c r="L37" s="581" t="s">
        <v>366</v>
      </c>
      <c r="M37" s="639"/>
      <c r="N37" s="640" t="s">
        <v>366</v>
      </c>
      <c r="O37" s="639"/>
      <c r="P37" s="639"/>
      <c r="Q37" s="640" t="s">
        <v>366</v>
      </c>
      <c r="R37" s="581" t="s">
        <v>366</v>
      </c>
      <c r="S37" s="580"/>
      <c r="T37" s="581" t="s">
        <v>366</v>
      </c>
      <c r="U37" s="581" t="s">
        <v>366</v>
      </c>
      <c r="V37" s="581" t="s">
        <v>366</v>
      </c>
      <c r="W37" s="580"/>
      <c r="X37" s="580"/>
      <c r="Y37" s="580"/>
      <c r="Z37" s="636" t="s">
        <v>366</v>
      </c>
      <c r="AA37" s="580"/>
      <c r="AB37" s="580"/>
      <c r="AC37" s="582"/>
      <c r="AD37" s="582" t="s">
        <v>366</v>
      </c>
    </row>
    <row r="38" spans="2:30" ht="17">
      <c r="B38" s="592" t="s">
        <v>560</v>
      </c>
      <c r="C38" s="583" t="s">
        <v>521</v>
      </c>
      <c r="D38" s="562">
        <v>496.35</v>
      </c>
      <c r="E38" s="555">
        <v>0</v>
      </c>
      <c r="F38" s="555">
        <v>0</v>
      </c>
      <c r="G38" s="555">
        <v>0</v>
      </c>
      <c r="H38" s="562">
        <v>588.95000000000005</v>
      </c>
      <c r="I38" s="562">
        <v>28.55</v>
      </c>
      <c r="J38" s="562">
        <v>17.68</v>
      </c>
      <c r="K38" s="555">
        <v>0</v>
      </c>
      <c r="L38" s="562">
        <v>38.17</v>
      </c>
      <c r="M38" s="584">
        <v>27.11</v>
      </c>
      <c r="N38" s="562">
        <v>17.28</v>
      </c>
      <c r="O38" s="635">
        <v>0</v>
      </c>
      <c r="P38" s="641">
        <v>984.46</v>
      </c>
      <c r="Q38" s="635">
        <v>0</v>
      </c>
      <c r="R38" s="562">
        <v>273.83999999999997</v>
      </c>
      <c r="S38" s="584">
        <v>154.74</v>
      </c>
      <c r="T38" s="562">
        <v>0.12</v>
      </c>
      <c r="U38" s="562">
        <v>40.97</v>
      </c>
      <c r="V38" s="555">
        <v>0</v>
      </c>
      <c r="W38" s="584">
        <v>177.41</v>
      </c>
      <c r="X38" s="635">
        <v>0</v>
      </c>
      <c r="Y38" s="637">
        <v>0</v>
      </c>
      <c r="Z38" s="637">
        <v>0</v>
      </c>
      <c r="AA38" s="637">
        <v>0</v>
      </c>
      <c r="AB38" s="584">
        <v>206.63</v>
      </c>
      <c r="AC38" s="562">
        <v>3052.2599999999998</v>
      </c>
      <c r="AD38" s="585">
        <v>3041.31</v>
      </c>
    </row>
    <row r="39" spans="2:30" ht="15">
      <c r="B39" s="11" t="s">
        <v>366</v>
      </c>
      <c r="C39" s="11" t="s">
        <v>366</v>
      </c>
      <c r="D39" s="11" t="s">
        <v>366</v>
      </c>
      <c r="E39" s="11" t="s">
        <v>366</v>
      </c>
      <c r="F39" s="11" t="s">
        <v>366</v>
      </c>
      <c r="G39" s="11" t="s">
        <v>366</v>
      </c>
      <c r="H39" s="11" t="s">
        <v>366</v>
      </c>
      <c r="I39" s="11" t="s">
        <v>366</v>
      </c>
      <c r="J39" s="11" t="s">
        <v>366</v>
      </c>
      <c r="K39" s="11" t="s">
        <v>366</v>
      </c>
      <c r="L39" s="11" t="s">
        <v>366</v>
      </c>
      <c r="M39" s="11" t="s">
        <v>366</v>
      </c>
      <c r="N39" s="11" t="s">
        <v>366</v>
      </c>
      <c r="O39" s="11" t="s">
        <v>366</v>
      </c>
      <c r="P39" s="11" t="s">
        <v>366</v>
      </c>
      <c r="Q39" s="11" t="s">
        <v>366</v>
      </c>
      <c r="R39" s="11" t="s">
        <v>366</v>
      </c>
      <c r="S39" s="11" t="s">
        <v>366</v>
      </c>
      <c r="T39" s="11" t="s">
        <v>366</v>
      </c>
      <c r="U39" s="11" t="s">
        <v>366</v>
      </c>
      <c r="V39" s="11" t="s">
        <v>366</v>
      </c>
      <c r="W39" s="11" t="s">
        <v>366</v>
      </c>
      <c r="X39" s="11" t="s">
        <v>366</v>
      </c>
      <c r="Y39" s="11" t="s">
        <v>366</v>
      </c>
      <c r="Z39" s="11" t="s">
        <v>366</v>
      </c>
      <c r="AA39" s="11" t="s">
        <v>366</v>
      </c>
      <c r="AB39" s="11" t="s">
        <v>366</v>
      </c>
      <c r="AC39" s="6"/>
      <c r="AD39" s="6"/>
    </row>
  </sheetData>
  <mergeCells count="3">
    <mergeCell ref="C4:C6"/>
    <mergeCell ref="AD4:AD5"/>
    <mergeCell ref="D4:AB4"/>
  </mergeCells>
  <pageMargins left="0.70866141732283472" right="0.70866141732283472" top="0.74803149606299213" bottom="0.74803149606299213" header="0.31496062992125984" footer="0.31496062992125984"/>
  <pageSetup paperSize="9" scale="20" orientation="landscape" r:id="rId1"/>
  <headerFooter>
    <oddHeader>&amp;CEN
Annex 23</oddHeader>
    <oddFooter>&amp;C&amp;P</oddFooter>
  </headerFooter>
  <ignoredErrors>
    <ignoredError sqref="B30 B27:B29 B23 B24:B25" twoDigitTextYear="1"/>
    <ignoredError sqref="B22" twoDigitTextYear="1"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3:L66"/>
  <sheetViews>
    <sheetView showGridLines="0" zoomScaleNormal="100" workbookViewId="0">
      <selection activeCell="N18" sqref="N18"/>
    </sheetView>
  </sheetViews>
  <sheetFormatPr baseColWidth="10" defaultColWidth="9.1640625" defaultRowHeight="16"/>
  <cols>
    <col min="1" max="1" width="5.1640625" style="16" customWidth="1"/>
    <col min="2" max="3" width="9.1640625" style="16"/>
    <col min="4" max="4" width="13.5" style="16" customWidth="1"/>
    <col min="5" max="5" width="20" style="16" customWidth="1"/>
    <col min="6" max="6" width="22.5" style="16" customWidth="1"/>
    <col min="7" max="7" width="15" style="16" customWidth="1"/>
    <col min="8" max="8" width="19" style="16" customWidth="1"/>
    <col min="9" max="9" width="20.5" style="16" customWidth="1"/>
    <col min="10" max="10" width="22" style="16" customWidth="1"/>
    <col min="11" max="12" width="15" style="16" customWidth="1"/>
    <col min="13" max="16384" width="9.1640625" style="16"/>
  </cols>
  <sheetData>
    <row r="3" spans="2:12">
      <c r="B3" s="807" t="s">
        <v>561</v>
      </c>
      <c r="C3" s="807"/>
      <c r="D3" s="807"/>
      <c r="E3" s="807"/>
      <c r="F3" s="807"/>
      <c r="G3" s="807"/>
      <c r="H3" s="807"/>
    </row>
    <row r="4" spans="2:12" ht="17" thickBot="1">
      <c r="C4" s="805"/>
      <c r="D4" s="805"/>
      <c r="G4" s="442"/>
      <c r="K4" s="442"/>
      <c r="L4" s="442"/>
    </row>
    <row r="5" spans="2:12" ht="17" thickBot="1">
      <c r="C5" s="805"/>
      <c r="D5" s="832"/>
      <c r="E5" s="431" t="s">
        <v>211</v>
      </c>
      <c r="F5" s="432" t="s">
        <v>212</v>
      </c>
      <c r="G5" s="443" t="s">
        <v>213</v>
      </c>
      <c r="H5" s="432" t="s">
        <v>298</v>
      </c>
      <c r="I5" s="432" t="s">
        <v>299</v>
      </c>
      <c r="J5" s="432" t="s">
        <v>378</v>
      </c>
      <c r="K5" s="443" t="s">
        <v>379</v>
      </c>
      <c r="L5" s="431" t="s">
        <v>380</v>
      </c>
    </row>
    <row r="6" spans="2:12" ht="72" customHeight="1" thickBot="1">
      <c r="B6" s="179"/>
      <c r="C6" s="826"/>
      <c r="D6" s="827"/>
      <c r="E6" s="833" t="s">
        <v>562</v>
      </c>
      <c r="F6" s="834"/>
      <c r="G6" s="834"/>
      <c r="H6" s="835"/>
      <c r="I6" s="822" t="s">
        <v>425</v>
      </c>
      <c r="J6" s="823"/>
      <c r="K6" s="824" t="s">
        <v>563</v>
      </c>
      <c r="L6" s="825"/>
    </row>
    <row r="7" spans="2:12" ht="23.25" customHeight="1" thickBot="1">
      <c r="B7" s="179"/>
      <c r="C7" s="826"/>
      <c r="D7" s="827"/>
      <c r="E7" s="818" t="s">
        <v>564</v>
      </c>
      <c r="F7" s="829" t="s">
        <v>565</v>
      </c>
      <c r="G7" s="830"/>
      <c r="H7" s="831"/>
      <c r="I7" s="818" t="s">
        <v>566</v>
      </c>
      <c r="J7" s="818" t="s">
        <v>567</v>
      </c>
      <c r="K7" s="441"/>
      <c r="L7" s="818" t="s">
        <v>568</v>
      </c>
    </row>
    <row r="8" spans="2:12" ht="141" customHeight="1" thickBot="1">
      <c r="B8" s="179"/>
      <c r="C8" s="820"/>
      <c r="D8" s="821"/>
      <c r="E8" s="828"/>
      <c r="F8" s="433"/>
      <c r="G8" s="663" t="s">
        <v>569</v>
      </c>
      <c r="H8" s="383" t="s">
        <v>570</v>
      </c>
      <c r="I8" s="828"/>
      <c r="J8" s="819"/>
      <c r="K8" s="440"/>
      <c r="L8" s="819"/>
    </row>
    <row r="9" spans="2:12" ht="56.25" customHeight="1" thickBot="1">
      <c r="B9" s="434" t="s">
        <v>437</v>
      </c>
      <c r="C9" s="812" t="s">
        <v>438</v>
      </c>
      <c r="D9" s="813"/>
      <c r="E9" s="455" t="s">
        <v>90</v>
      </c>
      <c r="F9" s="455" t="s">
        <v>90</v>
      </c>
      <c r="G9" s="455" t="s">
        <v>90</v>
      </c>
      <c r="H9" s="455" t="s">
        <v>90</v>
      </c>
      <c r="I9" s="455" t="s">
        <v>90</v>
      </c>
      <c r="J9" s="455" t="s">
        <v>90</v>
      </c>
      <c r="K9" s="456" t="s">
        <v>90</v>
      </c>
      <c r="L9" s="457" t="s">
        <v>90</v>
      </c>
    </row>
    <row r="10" spans="2:12" ht="18" thickBot="1">
      <c r="B10" s="434" t="s">
        <v>401</v>
      </c>
      <c r="C10" s="812" t="s">
        <v>439</v>
      </c>
      <c r="D10" s="813"/>
      <c r="E10" s="455">
        <v>10.899999999999999</v>
      </c>
      <c r="F10" s="455">
        <v>16.100000000000001</v>
      </c>
      <c r="G10" s="456">
        <v>16.100000000000001</v>
      </c>
      <c r="H10" s="458">
        <v>16.100000000000001</v>
      </c>
      <c r="I10" s="458">
        <v>-0.7</v>
      </c>
      <c r="J10" s="455">
        <v>-7.3</v>
      </c>
      <c r="K10" s="456">
        <v>3.8</v>
      </c>
      <c r="L10" s="457">
        <v>0.4</v>
      </c>
    </row>
    <row r="11" spans="2:12" ht="18" thickBot="1">
      <c r="B11" s="428" t="s">
        <v>411</v>
      </c>
      <c r="C11" s="816" t="s">
        <v>571</v>
      </c>
      <c r="D11" s="817"/>
      <c r="E11" s="455" t="s">
        <v>90</v>
      </c>
      <c r="F11" s="455" t="s">
        <v>90</v>
      </c>
      <c r="G11" s="456"/>
      <c r="H11" s="457" t="s">
        <v>90</v>
      </c>
      <c r="I11" s="455" t="s">
        <v>90</v>
      </c>
      <c r="J11" s="455" t="s">
        <v>90</v>
      </c>
      <c r="K11" s="456" t="s">
        <v>90</v>
      </c>
      <c r="L11" s="458" t="s">
        <v>90</v>
      </c>
    </row>
    <row r="12" spans="2:12" ht="34" customHeight="1" thickBot="1">
      <c r="B12" s="428" t="s">
        <v>441</v>
      </c>
      <c r="C12" s="816" t="s">
        <v>572</v>
      </c>
      <c r="D12" s="817"/>
      <c r="E12" s="455" t="s">
        <v>90</v>
      </c>
      <c r="F12" s="455" t="s">
        <v>90</v>
      </c>
      <c r="G12" s="456"/>
      <c r="H12" s="457" t="s">
        <v>90</v>
      </c>
      <c r="I12" s="455" t="s">
        <v>90</v>
      </c>
      <c r="J12" s="455" t="s">
        <v>90</v>
      </c>
      <c r="K12" s="456" t="s">
        <v>90</v>
      </c>
      <c r="L12" s="458" t="s">
        <v>90</v>
      </c>
    </row>
    <row r="13" spans="2:12" ht="27" customHeight="1" thickBot="1">
      <c r="B13" s="428" t="s">
        <v>443</v>
      </c>
      <c r="C13" s="816" t="s">
        <v>573</v>
      </c>
      <c r="D13" s="817"/>
      <c r="E13" s="455" t="s">
        <v>90</v>
      </c>
      <c r="F13" s="455" t="s">
        <v>90</v>
      </c>
      <c r="G13" s="456"/>
      <c r="H13" s="457" t="s">
        <v>90</v>
      </c>
      <c r="I13" s="455" t="s">
        <v>90</v>
      </c>
      <c r="J13" s="455" t="s">
        <v>90</v>
      </c>
      <c r="K13" s="456" t="s">
        <v>90</v>
      </c>
      <c r="L13" s="458" t="s">
        <v>90</v>
      </c>
    </row>
    <row r="14" spans="2:12" ht="35" customHeight="1" thickBot="1">
      <c r="B14" s="428" t="s">
        <v>445</v>
      </c>
      <c r="C14" s="816" t="s">
        <v>574</v>
      </c>
      <c r="D14" s="817"/>
      <c r="E14" s="455">
        <v>0</v>
      </c>
      <c r="F14" s="455" t="s">
        <v>90</v>
      </c>
      <c r="G14" s="456"/>
      <c r="H14" s="457" t="s">
        <v>90</v>
      </c>
      <c r="I14" s="455" t="s">
        <v>90</v>
      </c>
      <c r="J14" s="455" t="s">
        <v>90</v>
      </c>
      <c r="K14" s="456" t="s">
        <v>90</v>
      </c>
      <c r="L14" s="458" t="s">
        <v>90</v>
      </c>
    </row>
    <row r="15" spans="2:12" ht="33" customHeight="1" thickBot="1">
      <c r="B15" s="428" t="s">
        <v>447</v>
      </c>
      <c r="C15" s="816" t="s">
        <v>575</v>
      </c>
      <c r="D15" s="817"/>
      <c r="E15" s="455">
        <v>2.2999999999999998</v>
      </c>
      <c r="F15" s="455">
        <v>0</v>
      </c>
      <c r="G15" s="456"/>
      <c r="H15" s="457">
        <v>0</v>
      </c>
      <c r="I15" s="455">
        <v>0</v>
      </c>
      <c r="J15" s="455">
        <v>0</v>
      </c>
      <c r="K15" s="456">
        <v>2.2999999999999998</v>
      </c>
      <c r="L15" s="458">
        <v>0</v>
      </c>
    </row>
    <row r="16" spans="2:12" ht="18" thickBot="1">
      <c r="B16" s="428" t="s">
        <v>449</v>
      </c>
      <c r="C16" s="816" t="s">
        <v>576</v>
      </c>
      <c r="D16" s="817"/>
      <c r="E16" s="455">
        <v>8.6</v>
      </c>
      <c r="F16" s="455">
        <v>16.100000000000001</v>
      </c>
      <c r="G16" s="456">
        <v>16.100000000000001</v>
      </c>
      <c r="H16" s="457">
        <v>16.100000000000001</v>
      </c>
      <c r="I16" s="455">
        <v>-0.7</v>
      </c>
      <c r="J16" s="455">
        <v>-7.3</v>
      </c>
      <c r="K16" s="456">
        <v>1.5</v>
      </c>
      <c r="L16" s="458">
        <v>0.4</v>
      </c>
    </row>
    <row r="17" spans="2:12" ht="18" thickBot="1">
      <c r="B17" s="435" t="s">
        <v>451</v>
      </c>
      <c r="C17" s="812" t="s">
        <v>454</v>
      </c>
      <c r="D17" s="813"/>
      <c r="E17" s="455" t="s">
        <v>90</v>
      </c>
      <c r="F17" s="455" t="s">
        <v>90</v>
      </c>
      <c r="G17" s="456"/>
      <c r="H17" s="457" t="s">
        <v>90</v>
      </c>
      <c r="I17" s="455" t="s">
        <v>90</v>
      </c>
      <c r="J17" s="455" t="s">
        <v>90</v>
      </c>
      <c r="K17" s="456" t="s">
        <v>90</v>
      </c>
      <c r="L17" s="458" t="s">
        <v>90</v>
      </c>
    </row>
    <row r="18" spans="2:12" ht="35" customHeight="1" thickBot="1">
      <c r="B18" s="436" t="s">
        <v>453</v>
      </c>
      <c r="C18" s="814" t="s">
        <v>577</v>
      </c>
      <c r="D18" s="815"/>
      <c r="E18" s="459" t="s">
        <v>90</v>
      </c>
      <c r="F18" s="459" t="s">
        <v>90</v>
      </c>
      <c r="G18" s="460"/>
      <c r="H18" s="461" t="s">
        <v>90</v>
      </c>
      <c r="I18" s="459" t="s">
        <v>90</v>
      </c>
      <c r="J18" s="459" t="s">
        <v>90</v>
      </c>
      <c r="K18" s="460" t="s">
        <v>90</v>
      </c>
      <c r="L18" s="462" t="s">
        <v>90</v>
      </c>
    </row>
    <row r="19" spans="2:12" ht="17" thickBot="1">
      <c r="B19" s="454">
        <v>100</v>
      </c>
      <c r="C19" s="810" t="s">
        <v>296</v>
      </c>
      <c r="D19" s="811"/>
      <c r="E19" s="462">
        <v>10.899999999999999</v>
      </c>
      <c r="F19" s="463">
        <v>16.100000000000001</v>
      </c>
      <c r="G19" s="460">
        <v>16.100000000000001</v>
      </c>
      <c r="H19" s="462">
        <v>16.100000000000001</v>
      </c>
      <c r="I19" s="463">
        <v>-0.7</v>
      </c>
      <c r="J19" s="463">
        <v>-7.3</v>
      </c>
      <c r="K19" s="460">
        <v>3.8</v>
      </c>
      <c r="L19" s="462">
        <v>0.4</v>
      </c>
    </row>
    <row r="20" spans="2:12">
      <c r="C20" s="809"/>
      <c r="D20" s="809"/>
    </row>
    <row r="21" spans="2:12">
      <c r="B21" s="807"/>
      <c r="C21" s="807"/>
      <c r="D21" s="807"/>
    </row>
    <row r="22" spans="2:12">
      <c r="C22" s="805"/>
      <c r="D22" s="805"/>
    </row>
    <row r="23" spans="2:12">
      <c r="B23" s="807"/>
      <c r="C23" s="807"/>
      <c r="D23" s="807"/>
    </row>
    <row r="24" spans="2:12" ht="36" customHeight="1">
      <c r="B24" s="803"/>
      <c r="C24" s="803"/>
      <c r="D24" s="803"/>
      <c r="E24" s="803"/>
      <c r="F24" s="803"/>
      <c r="G24" s="803"/>
      <c r="H24" s="803"/>
      <c r="I24" s="803"/>
      <c r="J24" s="803"/>
      <c r="K24" s="803"/>
      <c r="L24" s="803"/>
    </row>
    <row r="25" spans="2:12">
      <c r="B25" s="808"/>
      <c r="C25" s="808"/>
      <c r="D25" s="808"/>
      <c r="E25" s="808"/>
      <c r="F25" s="808"/>
      <c r="G25" s="808"/>
      <c r="H25" s="808"/>
      <c r="I25" s="808"/>
      <c r="J25" s="808"/>
      <c r="K25" s="808"/>
      <c r="L25" s="808"/>
    </row>
    <row r="26" spans="2:12" ht="36" customHeight="1">
      <c r="B26" s="803"/>
      <c r="C26" s="803"/>
      <c r="D26" s="803"/>
      <c r="E26" s="803"/>
      <c r="F26" s="803"/>
      <c r="G26" s="803"/>
      <c r="H26" s="803"/>
      <c r="I26" s="803"/>
      <c r="J26" s="803"/>
      <c r="K26" s="803"/>
      <c r="L26" s="803"/>
    </row>
    <row r="27" spans="2:12" ht="24" customHeight="1">
      <c r="B27" s="803"/>
      <c r="C27" s="803"/>
      <c r="D27" s="803"/>
      <c r="E27" s="803"/>
      <c r="F27" s="803"/>
      <c r="G27" s="803"/>
      <c r="H27" s="803"/>
      <c r="I27" s="803"/>
      <c r="J27" s="803"/>
      <c r="K27" s="803"/>
      <c r="L27" s="803"/>
    </row>
    <row r="28" spans="2:12">
      <c r="B28" s="803"/>
      <c r="C28" s="803"/>
      <c r="D28" s="803"/>
      <c r="E28" s="803"/>
      <c r="F28" s="803"/>
      <c r="G28" s="803"/>
      <c r="H28" s="803"/>
      <c r="I28" s="803"/>
      <c r="J28" s="803"/>
      <c r="K28" s="803"/>
      <c r="L28" s="803"/>
    </row>
    <row r="29" spans="2:12" ht="24" customHeight="1">
      <c r="B29" s="803"/>
      <c r="C29" s="803"/>
      <c r="D29" s="803"/>
      <c r="E29" s="803"/>
      <c r="F29" s="803"/>
      <c r="G29" s="803"/>
      <c r="H29" s="803"/>
      <c r="I29" s="803"/>
      <c r="J29" s="803"/>
      <c r="K29" s="803"/>
      <c r="L29" s="803"/>
    </row>
    <row r="30" spans="2:12" ht="48" customHeight="1">
      <c r="B30" s="803"/>
      <c r="C30" s="803"/>
      <c r="D30" s="803"/>
      <c r="E30" s="803"/>
      <c r="F30" s="803"/>
      <c r="G30" s="803"/>
      <c r="H30" s="803"/>
      <c r="I30" s="803"/>
      <c r="J30" s="803"/>
      <c r="K30" s="803"/>
      <c r="L30" s="803"/>
    </row>
    <row r="31" spans="2:12" ht="60" customHeight="1">
      <c r="B31" s="803"/>
      <c r="C31" s="803"/>
      <c r="D31" s="803"/>
      <c r="E31" s="803"/>
      <c r="F31" s="803"/>
      <c r="G31" s="803"/>
      <c r="H31" s="803"/>
      <c r="I31" s="803"/>
      <c r="J31" s="803"/>
      <c r="K31" s="803"/>
      <c r="L31" s="803"/>
    </row>
    <row r="32" spans="2:12">
      <c r="C32" s="805"/>
      <c r="D32" s="805"/>
    </row>
    <row r="33" spans="2:12">
      <c r="B33" s="806"/>
      <c r="C33" s="806"/>
      <c r="D33" s="806"/>
    </row>
    <row r="34" spans="2:12" ht="39.75" customHeight="1">
      <c r="B34" s="803"/>
      <c r="C34" s="803"/>
      <c r="D34" s="803"/>
      <c r="E34" s="803"/>
      <c r="F34" s="803"/>
      <c r="G34" s="803"/>
      <c r="H34" s="803"/>
      <c r="I34" s="803"/>
      <c r="J34" s="803"/>
      <c r="K34" s="803"/>
      <c r="L34" s="803"/>
    </row>
    <row r="35" spans="2:12">
      <c r="B35" s="804"/>
      <c r="C35" s="804"/>
      <c r="D35" s="804"/>
      <c r="E35" s="804"/>
      <c r="F35" s="804"/>
      <c r="G35" s="804"/>
      <c r="H35" s="804"/>
      <c r="I35" s="804"/>
      <c r="J35" s="804"/>
      <c r="K35" s="804"/>
      <c r="L35" s="804"/>
    </row>
    <row r="36" spans="2:12">
      <c r="B36" s="804"/>
      <c r="C36" s="804"/>
      <c r="D36" s="804"/>
      <c r="E36" s="804"/>
      <c r="F36" s="804"/>
      <c r="G36" s="804"/>
      <c r="H36" s="804"/>
      <c r="I36" s="804"/>
      <c r="J36" s="804"/>
      <c r="K36" s="804"/>
      <c r="L36" s="804"/>
    </row>
    <row r="37" spans="2:12">
      <c r="B37" s="804"/>
      <c r="C37" s="804"/>
      <c r="D37" s="804"/>
      <c r="E37" s="804"/>
      <c r="F37" s="804"/>
      <c r="G37" s="804"/>
      <c r="H37" s="804"/>
      <c r="I37" s="804"/>
      <c r="J37" s="804"/>
      <c r="K37" s="804"/>
      <c r="L37" s="804"/>
    </row>
    <row r="38" spans="2:12">
      <c r="B38" s="804"/>
      <c r="C38" s="804"/>
      <c r="D38" s="804"/>
      <c r="E38" s="804"/>
      <c r="F38" s="804"/>
      <c r="G38" s="804"/>
      <c r="H38" s="804"/>
      <c r="I38" s="804"/>
      <c r="J38" s="804"/>
      <c r="K38" s="804"/>
      <c r="L38" s="804"/>
    </row>
    <row r="39" spans="2:12">
      <c r="B39" s="804"/>
      <c r="C39" s="804"/>
      <c r="D39" s="804"/>
      <c r="E39" s="804"/>
      <c r="F39" s="804"/>
      <c r="G39" s="804"/>
      <c r="H39" s="804"/>
      <c r="I39" s="804"/>
      <c r="J39" s="804"/>
      <c r="K39" s="804"/>
      <c r="L39" s="804"/>
    </row>
    <row r="40" spans="2:12">
      <c r="B40" s="804"/>
      <c r="C40" s="804"/>
      <c r="D40" s="804"/>
      <c r="E40" s="804"/>
      <c r="F40" s="804"/>
      <c r="G40" s="804"/>
      <c r="H40" s="804"/>
      <c r="I40" s="804"/>
      <c r="J40" s="804"/>
      <c r="K40" s="804"/>
      <c r="L40" s="804"/>
    </row>
    <row r="44" spans="2:12" ht="24" customHeight="1"/>
    <row r="45" spans="2:12" ht="24" customHeight="1"/>
    <row r="54" ht="36" customHeight="1"/>
    <row r="64" ht="36" customHeight="1"/>
    <row r="65" spans="2:11" ht="48" customHeight="1"/>
    <row r="66" spans="2:11">
      <c r="B66" s="805"/>
      <c r="C66" s="805"/>
      <c r="D66" s="805"/>
      <c r="E66" s="805"/>
      <c r="F66" s="805"/>
      <c r="G66" s="805"/>
      <c r="H66" s="805"/>
      <c r="I66" s="805"/>
      <c r="J66" s="805"/>
      <c r="K66" s="805"/>
    </row>
  </sheetData>
  <mergeCells count="44">
    <mergeCell ref="C4:D4"/>
    <mergeCell ref="C5:D5"/>
    <mergeCell ref="B3:H3"/>
    <mergeCell ref="C6:D6"/>
    <mergeCell ref="E6:H6"/>
    <mergeCell ref="I6:J6"/>
    <mergeCell ref="K6:L6"/>
    <mergeCell ref="C7:D7"/>
    <mergeCell ref="E7:E8"/>
    <mergeCell ref="F7:H7"/>
    <mergeCell ref="I7:I8"/>
    <mergeCell ref="J7:J8"/>
    <mergeCell ref="C13:D13"/>
    <mergeCell ref="C14:D14"/>
    <mergeCell ref="C11:D11"/>
    <mergeCell ref="C12:D12"/>
    <mergeCell ref="L7:L8"/>
    <mergeCell ref="C8:D8"/>
    <mergeCell ref="C9:D9"/>
    <mergeCell ref="C10:D10"/>
    <mergeCell ref="C20:D20"/>
    <mergeCell ref="C19:D19"/>
    <mergeCell ref="C17:D17"/>
    <mergeCell ref="C18:D18"/>
    <mergeCell ref="C15:D15"/>
    <mergeCell ref="C16:D16"/>
    <mergeCell ref="B23:D23"/>
    <mergeCell ref="B24:L24"/>
    <mergeCell ref="B25:L25"/>
    <mergeCell ref="B21:D21"/>
    <mergeCell ref="C22:D22"/>
    <mergeCell ref="C32:D32"/>
    <mergeCell ref="B33:D33"/>
    <mergeCell ref="B26:L26"/>
    <mergeCell ref="B27:L27"/>
    <mergeCell ref="B28:L28"/>
    <mergeCell ref="B29:L29"/>
    <mergeCell ref="B30:L30"/>
    <mergeCell ref="B31:L31"/>
    <mergeCell ref="B34:L34"/>
    <mergeCell ref="B35:L40"/>
    <mergeCell ref="B66:C66"/>
    <mergeCell ref="D66:G66"/>
    <mergeCell ref="H66:K66"/>
  </mergeCells>
  <pageMargins left="0.7" right="0.7" top="0.75" bottom="0.75" header="0.3" footer="0.3"/>
  <pageSetup paperSize="9" orientation="portrait" verticalDpi="1200" r:id="rId1"/>
  <ignoredErrors>
    <ignoredError sqref="B9:B19"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P47"/>
  <sheetViews>
    <sheetView showGridLines="0" zoomScaleNormal="100" workbookViewId="0">
      <selection activeCell="B35" sqref="B35:P35"/>
    </sheetView>
  </sheetViews>
  <sheetFormatPr baseColWidth="10" defaultColWidth="9.1640625" defaultRowHeight="16"/>
  <cols>
    <col min="1" max="1" width="5.5" style="423" customWidth="1"/>
    <col min="2" max="3" width="9.1640625" style="423"/>
    <col min="4" max="4" width="21.1640625" style="423" customWidth="1"/>
    <col min="5" max="16" width="14.33203125" style="423" customWidth="1"/>
    <col min="17" max="16384" width="9.1640625" style="423"/>
  </cols>
  <sheetData>
    <row r="2" spans="2:16">
      <c r="B2" s="781" t="s">
        <v>578</v>
      </c>
      <c r="C2" s="781"/>
      <c r="D2" s="781"/>
      <c r="E2" s="781"/>
      <c r="F2" s="781"/>
      <c r="G2" s="781"/>
      <c r="H2" s="781"/>
      <c r="I2" s="781"/>
      <c r="J2" s="781"/>
      <c r="K2" s="781"/>
      <c r="L2" s="781"/>
      <c r="M2" s="781"/>
      <c r="N2" s="781"/>
      <c r="O2" s="781"/>
      <c r="P2" s="781"/>
    </row>
    <row r="3" spans="2:16" ht="17" thickBot="1">
      <c r="C3" s="847"/>
      <c r="D3" s="847"/>
      <c r="F3" s="449"/>
      <c r="G3" s="449"/>
      <c r="H3" s="449"/>
      <c r="I3" s="449"/>
      <c r="J3" s="449"/>
      <c r="K3" s="449"/>
      <c r="L3" s="449"/>
      <c r="M3" s="449"/>
      <c r="N3" s="449"/>
      <c r="O3" s="449"/>
      <c r="P3" s="449"/>
    </row>
    <row r="4" spans="2:16" ht="17" thickBot="1">
      <c r="C4" s="750"/>
      <c r="D4" s="846"/>
      <c r="E4" s="424" t="s">
        <v>211</v>
      </c>
      <c r="F4" s="445" t="s">
        <v>212</v>
      </c>
      <c r="G4" s="445" t="s">
        <v>213</v>
      </c>
      <c r="H4" s="445" t="s">
        <v>298</v>
      </c>
      <c r="I4" s="445" t="s">
        <v>299</v>
      </c>
      <c r="J4" s="445" t="s">
        <v>378</v>
      </c>
      <c r="K4" s="445" t="s">
        <v>379</v>
      </c>
      <c r="L4" s="445" t="s">
        <v>380</v>
      </c>
      <c r="M4" s="445" t="s">
        <v>381</v>
      </c>
      <c r="N4" s="445" t="s">
        <v>382</v>
      </c>
      <c r="O4" s="445" t="s">
        <v>383</v>
      </c>
      <c r="P4" s="424" t="s">
        <v>384</v>
      </c>
    </row>
    <row r="5" spans="2:16">
      <c r="B5" s="425"/>
      <c r="C5" s="848"/>
      <c r="D5" s="849"/>
      <c r="E5" s="850" t="s">
        <v>579</v>
      </c>
      <c r="F5" s="851"/>
      <c r="G5" s="851"/>
      <c r="H5" s="851"/>
      <c r="I5" s="851"/>
      <c r="J5" s="851"/>
      <c r="K5" s="851"/>
      <c r="L5" s="851"/>
      <c r="M5" s="851"/>
      <c r="N5" s="851"/>
      <c r="O5" s="851"/>
      <c r="P5" s="852"/>
    </row>
    <row r="6" spans="2:16" ht="15" customHeight="1">
      <c r="B6" s="425"/>
      <c r="C6" s="848"/>
      <c r="D6" s="848"/>
      <c r="E6" s="853" t="s">
        <v>428</v>
      </c>
      <c r="F6" s="854"/>
      <c r="G6" s="854"/>
      <c r="H6" s="855" t="s">
        <v>429</v>
      </c>
      <c r="I6" s="856"/>
      <c r="J6" s="856"/>
      <c r="K6" s="856"/>
      <c r="L6" s="856"/>
      <c r="M6" s="856"/>
      <c r="N6" s="856"/>
      <c r="O6" s="856"/>
      <c r="P6" s="857"/>
    </row>
    <row r="7" spans="2:16" ht="86" thickBot="1">
      <c r="C7" s="858"/>
      <c r="D7" s="859"/>
      <c r="E7" s="426"/>
      <c r="F7" s="446" t="s">
        <v>580</v>
      </c>
      <c r="G7" s="446" t="s">
        <v>581</v>
      </c>
      <c r="H7" s="447"/>
      <c r="I7" s="448" t="s">
        <v>582</v>
      </c>
      <c r="J7" s="448" t="s">
        <v>583</v>
      </c>
      <c r="K7" s="448" t="s">
        <v>584</v>
      </c>
      <c r="L7" s="448" t="s">
        <v>585</v>
      </c>
      <c r="M7" s="448" t="s">
        <v>586</v>
      </c>
      <c r="N7" s="448" t="s">
        <v>587</v>
      </c>
      <c r="O7" s="448" t="s">
        <v>588</v>
      </c>
      <c r="P7" s="464" t="s">
        <v>569</v>
      </c>
    </row>
    <row r="8" spans="2:16" ht="37" customHeight="1" thickBot="1">
      <c r="B8" s="421" t="s">
        <v>437</v>
      </c>
      <c r="C8" s="842" t="s">
        <v>438</v>
      </c>
      <c r="D8" s="843"/>
      <c r="E8" s="596">
        <v>467.5</v>
      </c>
      <c r="F8" s="597">
        <v>467.5</v>
      </c>
      <c r="G8" s="597" t="s">
        <v>90</v>
      </c>
      <c r="H8" s="597" t="s">
        <v>90</v>
      </c>
      <c r="I8" s="597" t="s">
        <v>90</v>
      </c>
      <c r="J8" s="597" t="s">
        <v>90</v>
      </c>
      <c r="K8" s="597" t="s">
        <v>90</v>
      </c>
      <c r="L8" s="597" t="s">
        <v>90</v>
      </c>
      <c r="M8" s="597" t="s">
        <v>90</v>
      </c>
      <c r="N8" s="597" t="s">
        <v>90</v>
      </c>
      <c r="O8" s="597" t="s">
        <v>90</v>
      </c>
      <c r="P8" s="598" t="s">
        <v>90</v>
      </c>
    </row>
    <row r="9" spans="2:16" ht="18" thickBot="1">
      <c r="B9" s="421" t="s">
        <v>401</v>
      </c>
      <c r="C9" s="842" t="s">
        <v>439</v>
      </c>
      <c r="D9" s="843"/>
      <c r="E9" s="596">
        <v>2397.1999999999998</v>
      </c>
      <c r="F9" s="597">
        <v>2387.1</v>
      </c>
      <c r="G9" s="597">
        <v>10.1</v>
      </c>
      <c r="H9" s="597">
        <v>115.5</v>
      </c>
      <c r="I9" s="597">
        <v>32.900000000000006</v>
      </c>
      <c r="J9" s="597">
        <v>32</v>
      </c>
      <c r="K9" s="597">
        <v>19.599999999999998</v>
      </c>
      <c r="L9" s="597">
        <v>21.599999999999998</v>
      </c>
      <c r="M9" s="597">
        <v>9.2999999999999989</v>
      </c>
      <c r="N9" s="597">
        <v>0.1</v>
      </c>
      <c r="O9" s="597">
        <v>0</v>
      </c>
      <c r="P9" s="598">
        <v>115.7</v>
      </c>
    </row>
    <row r="10" spans="2:16" ht="18" thickBot="1">
      <c r="B10" s="427" t="s">
        <v>411</v>
      </c>
      <c r="C10" s="838" t="s">
        <v>571</v>
      </c>
      <c r="D10" s="839"/>
      <c r="E10" s="525" t="s">
        <v>90</v>
      </c>
      <c r="F10" s="597" t="s">
        <v>90</v>
      </c>
      <c r="G10" s="597" t="s">
        <v>90</v>
      </c>
      <c r="H10" s="597" t="s">
        <v>90</v>
      </c>
      <c r="I10" s="597" t="s">
        <v>90</v>
      </c>
      <c r="J10" s="597" t="s">
        <v>90</v>
      </c>
      <c r="K10" s="597" t="s">
        <v>90</v>
      </c>
      <c r="L10" s="597" t="s">
        <v>90</v>
      </c>
      <c r="M10" s="597" t="s">
        <v>90</v>
      </c>
      <c r="N10" s="597" t="s">
        <v>90</v>
      </c>
      <c r="O10" s="597" t="s">
        <v>90</v>
      </c>
      <c r="P10" s="598" t="s">
        <v>90</v>
      </c>
    </row>
    <row r="11" spans="2:16" ht="18" thickBot="1">
      <c r="B11" s="427" t="s">
        <v>441</v>
      </c>
      <c r="C11" s="838" t="s">
        <v>572</v>
      </c>
      <c r="D11" s="839"/>
      <c r="E11" s="525" t="s">
        <v>90</v>
      </c>
      <c r="F11" s="597" t="s">
        <v>90</v>
      </c>
      <c r="G11" s="597" t="s">
        <v>90</v>
      </c>
      <c r="H11" s="597" t="s">
        <v>90</v>
      </c>
      <c r="I11" s="597" t="s">
        <v>90</v>
      </c>
      <c r="J11" s="597" t="s">
        <v>90</v>
      </c>
      <c r="K11" s="597" t="s">
        <v>90</v>
      </c>
      <c r="L11" s="597" t="s">
        <v>90</v>
      </c>
      <c r="M11" s="597" t="s">
        <v>90</v>
      </c>
      <c r="N11" s="597" t="s">
        <v>90</v>
      </c>
      <c r="O11" s="597" t="s">
        <v>90</v>
      </c>
      <c r="P11" s="598" t="s">
        <v>90</v>
      </c>
    </row>
    <row r="12" spans="2:16" ht="18" thickBot="1">
      <c r="B12" s="427" t="s">
        <v>443</v>
      </c>
      <c r="C12" s="838" t="s">
        <v>573</v>
      </c>
      <c r="D12" s="839"/>
      <c r="E12" s="525" t="s">
        <v>90</v>
      </c>
      <c r="F12" s="597" t="s">
        <v>90</v>
      </c>
      <c r="G12" s="597" t="s">
        <v>90</v>
      </c>
      <c r="H12" s="597" t="s">
        <v>90</v>
      </c>
      <c r="I12" s="597" t="s">
        <v>90</v>
      </c>
      <c r="J12" s="597" t="s">
        <v>90</v>
      </c>
      <c r="K12" s="597" t="s">
        <v>90</v>
      </c>
      <c r="L12" s="597" t="s">
        <v>90</v>
      </c>
      <c r="M12" s="597" t="s">
        <v>90</v>
      </c>
      <c r="N12" s="597" t="s">
        <v>90</v>
      </c>
      <c r="O12" s="597" t="s">
        <v>90</v>
      </c>
      <c r="P12" s="598" t="s">
        <v>90</v>
      </c>
    </row>
    <row r="13" spans="2:16" ht="18" thickBot="1">
      <c r="B13" s="427" t="s">
        <v>445</v>
      </c>
      <c r="C13" s="838" t="s">
        <v>574</v>
      </c>
      <c r="D13" s="839"/>
      <c r="E13" s="525">
        <v>53.3</v>
      </c>
      <c r="F13" s="597">
        <v>53.3</v>
      </c>
      <c r="G13" s="597" t="s">
        <v>90</v>
      </c>
      <c r="H13" s="597" t="s">
        <v>90</v>
      </c>
      <c r="I13" s="597" t="s">
        <v>90</v>
      </c>
      <c r="J13" s="597" t="s">
        <v>90</v>
      </c>
      <c r="K13" s="597" t="s">
        <v>90</v>
      </c>
      <c r="L13" s="597" t="s">
        <v>90</v>
      </c>
      <c r="M13" s="597" t="s">
        <v>90</v>
      </c>
      <c r="N13" s="597" t="s">
        <v>90</v>
      </c>
      <c r="O13" s="597" t="s">
        <v>90</v>
      </c>
      <c r="P13" s="598" t="s">
        <v>90</v>
      </c>
    </row>
    <row r="14" spans="2:16" ht="18" thickBot="1">
      <c r="B14" s="427" t="s">
        <v>447</v>
      </c>
      <c r="C14" s="838" t="s">
        <v>575</v>
      </c>
      <c r="D14" s="839"/>
      <c r="E14" s="525">
        <v>824.6</v>
      </c>
      <c r="F14" s="597">
        <v>823.6</v>
      </c>
      <c r="G14" s="597">
        <v>1</v>
      </c>
      <c r="H14" s="597">
        <v>36.700000000000003</v>
      </c>
      <c r="I14" s="597">
        <v>11.8</v>
      </c>
      <c r="J14" s="597">
        <v>22.7</v>
      </c>
      <c r="K14" s="597">
        <v>1.7</v>
      </c>
      <c r="L14" s="597">
        <v>0.4</v>
      </c>
      <c r="M14" s="597">
        <v>0.1</v>
      </c>
      <c r="N14" s="597" t="s">
        <v>90</v>
      </c>
      <c r="O14" s="597" t="s">
        <v>90</v>
      </c>
      <c r="P14" s="598">
        <v>36.700000000000003</v>
      </c>
    </row>
    <row r="15" spans="2:16" ht="18" thickBot="1">
      <c r="B15" s="427" t="s">
        <v>449</v>
      </c>
      <c r="C15" s="844" t="s">
        <v>589</v>
      </c>
      <c r="D15" s="845"/>
      <c r="E15" s="532">
        <v>794.3</v>
      </c>
      <c r="F15" s="597">
        <v>793.3</v>
      </c>
      <c r="G15" s="597">
        <v>1</v>
      </c>
      <c r="H15" s="597">
        <v>36.700000000000003</v>
      </c>
      <c r="I15" s="597">
        <v>11.8</v>
      </c>
      <c r="J15" s="597">
        <v>22.7</v>
      </c>
      <c r="K15" s="597">
        <v>1.7</v>
      </c>
      <c r="L15" s="597">
        <v>0.4</v>
      </c>
      <c r="M15" s="597">
        <v>0.1</v>
      </c>
      <c r="N15" s="597" t="s">
        <v>90</v>
      </c>
      <c r="O15" s="597" t="s">
        <v>90</v>
      </c>
      <c r="P15" s="598">
        <v>36.700000000000003</v>
      </c>
    </row>
    <row r="16" spans="2:16" ht="18" thickBot="1">
      <c r="B16" s="427" t="s">
        <v>451</v>
      </c>
      <c r="C16" s="838" t="s">
        <v>576</v>
      </c>
      <c r="D16" s="839"/>
      <c r="E16" s="525">
        <v>1519.3</v>
      </c>
      <c r="F16" s="597">
        <v>1510.2</v>
      </c>
      <c r="G16" s="597">
        <v>9.1</v>
      </c>
      <c r="H16" s="597">
        <v>78.8</v>
      </c>
      <c r="I16" s="597">
        <v>21.1</v>
      </c>
      <c r="J16" s="597">
        <v>9.3000000000000007</v>
      </c>
      <c r="K16" s="597">
        <v>17.899999999999999</v>
      </c>
      <c r="L16" s="597">
        <v>21.2</v>
      </c>
      <c r="M16" s="597">
        <v>9.1999999999999993</v>
      </c>
      <c r="N16" s="597">
        <v>0.1</v>
      </c>
      <c r="O16" s="597">
        <v>0</v>
      </c>
      <c r="P16" s="598">
        <v>79</v>
      </c>
    </row>
    <row r="17" spans="2:16" ht="18" thickBot="1">
      <c r="B17" s="422" t="s">
        <v>453</v>
      </c>
      <c r="C17" s="842" t="s">
        <v>454</v>
      </c>
      <c r="D17" s="843"/>
      <c r="E17" s="525">
        <v>42.5</v>
      </c>
      <c r="F17" s="597">
        <v>42.5</v>
      </c>
      <c r="G17" s="597" t="s">
        <v>90</v>
      </c>
      <c r="H17" s="597" t="s">
        <v>90</v>
      </c>
      <c r="I17" s="597" t="s">
        <v>90</v>
      </c>
      <c r="J17" s="597" t="s">
        <v>90</v>
      </c>
      <c r="K17" s="597" t="s">
        <v>90</v>
      </c>
      <c r="L17" s="597" t="s">
        <v>90</v>
      </c>
      <c r="M17" s="597" t="s">
        <v>90</v>
      </c>
      <c r="N17" s="597" t="s">
        <v>90</v>
      </c>
      <c r="O17" s="597" t="s">
        <v>90</v>
      </c>
      <c r="P17" s="598" t="s">
        <v>90</v>
      </c>
    </row>
    <row r="18" spans="2:16" ht="18" thickBot="1">
      <c r="B18" s="427" t="s">
        <v>455</v>
      </c>
      <c r="C18" s="838" t="s">
        <v>571</v>
      </c>
      <c r="D18" s="839"/>
      <c r="E18" s="525" t="s">
        <v>90</v>
      </c>
      <c r="F18" s="597" t="s">
        <v>90</v>
      </c>
      <c r="G18" s="597" t="s">
        <v>90</v>
      </c>
      <c r="H18" s="597" t="s">
        <v>90</v>
      </c>
      <c r="I18" s="597" t="s">
        <v>90</v>
      </c>
      <c r="J18" s="597" t="s">
        <v>90</v>
      </c>
      <c r="K18" s="597" t="s">
        <v>90</v>
      </c>
      <c r="L18" s="597" t="s">
        <v>90</v>
      </c>
      <c r="M18" s="597" t="s">
        <v>90</v>
      </c>
      <c r="N18" s="597" t="s">
        <v>90</v>
      </c>
      <c r="O18" s="597" t="s">
        <v>90</v>
      </c>
      <c r="P18" s="598" t="s">
        <v>90</v>
      </c>
    </row>
    <row r="19" spans="2:16" ht="18" thickBot="1">
      <c r="B19" s="427" t="s">
        <v>456</v>
      </c>
      <c r="C19" s="838" t="s">
        <v>572</v>
      </c>
      <c r="D19" s="839"/>
      <c r="E19" s="525">
        <v>27.2</v>
      </c>
      <c r="F19" s="597">
        <v>27.2</v>
      </c>
      <c r="G19" s="597" t="s">
        <v>90</v>
      </c>
      <c r="H19" s="597" t="s">
        <v>90</v>
      </c>
      <c r="I19" s="597" t="s">
        <v>90</v>
      </c>
      <c r="J19" s="597" t="s">
        <v>90</v>
      </c>
      <c r="K19" s="597" t="s">
        <v>90</v>
      </c>
      <c r="L19" s="597" t="s">
        <v>90</v>
      </c>
      <c r="M19" s="597" t="s">
        <v>90</v>
      </c>
      <c r="N19" s="597" t="s">
        <v>90</v>
      </c>
      <c r="O19" s="597" t="s">
        <v>90</v>
      </c>
      <c r="P19" s="598" t="s">
        <v>90</v>
      </c>
    </row>
    <row r="20" spans="2:16" ht="18" thickBot="1">
      <c r="B20" s="427" t="s">
        <v>457</v>
      </c>
      <c r="C20" s="838" t="s">
        <v>573</v>
      </c>
      <c r="D20" s="839"/>
      <c r="E20" s="525" t="s">
        <v>90</v>
      </c>
      <c r="F20" s="597" t="s">
        <v>90</v>
      </c>
      <c r="G20" s="597" t="s">
        <v>90</v>
      </c>
      <c r="H20" s="597" t="s">
        <v>90</v>
      </c>
      <c r="I20" s="597" t="s">
        <v>90</v>
      </c>
      <c r="J20" s="597" t="s">
        <v>90</v>
      </c>
      <c r="K20" s="597" t="s">
        <v>90</v>
      </c>
      <c r="L20" s="597" t="s">
        <v>90</v>
      </c>
      <c r="M20" s="597" t="s">
        <v>90</v>
      </c>
      <c r="N20" s="597" t="s">
        <v>90</v>
      </c>
      <c r="O20" s="597" t="s">
        <v>90</v>
      </c>
      <c r="P20" s="598" t="s">
        <v>90</v>
      </c>
    </row>
    <row r="21" spans="2:16" ht="18" thickBot="1">
      <c r="B21" s="427" t="s">
        <v>458</v>
      </c>
      <c r="C21" s="838" t="s">
        <v>574</v>
      </c>
      <c r="D21" s="839"/>
      <c r="E21" s="525" t="s">
        <v>90</v>
      </c>
      <c r="F21" s="597" t="s">
        <v>90</v>
      </c>
      <c r="G21" s="597" t="s">
        <v>90</v>
      </c>
      <c r="H21" s="597" t="s">
        <v>90</v>
      </c>
      <c r="I21" s="597" t="s">
        <v>90</v>
      </c>
      <c r="J21" s="597" t="s">
        <v>90</v>
      </c>
      <c r="K21" s="597" t="s">
        <v>90</v>
      </c>
      <c r="L21" s="597" t="s">
        <v>90</v>
      </c>
      <c r="M21" s="597" t="s">
        <v>90</v>
      </c>
      <c r="N21" s="597" t="s">
        <v>90</v>
      </c>
      <c r="O21" s="597" t="s">
        <v>90</v>
      </c>
      <c r="P21" s="598" t="s">
        <v>90</v>
      </c>
    </row>
    <row r="22" spans="2:16" ht="18" thickBot="1">
      <c r="B22" s="427" t="s">
        <v>459</v>
      </c>
      <c r="C22" s="838" t="s">
        <v>575</v>
      </c>
      <c r="D22" s="839"/>
      <c r="E22" s="525">
        <v>4.5999999999999996</v>
      </c>
      <c r="F22" s="597">
        <v>4.5999999999999996</v>
      </c>
      <c r="G22" s="597" t="s">
        <v>90</v>
      </c>
      <c r="H22" s="597" t="s">
        <v>90</v>
      </c>
      <c r="I22" s="597" t="s">
        <v>90</v>
      </c>
      <c r="J22" s="597" t="s">
        <v>90</v>
      </c>
      <c r="K22" s="597" t="s">
        <v>90</v>
      </c>
      <c r="L22" s="597" t="s">
        <v>90</v>
      </c>
      <c r="M22" s="597" t="s">
        <v>90</v>
      </c>
      <c r="N22" s="597" t="s">
        <v>90</v>
      </c>
      <c r="O22" s="597" t="s">
        <v>90</v>
      </c>
      <c r="P22" s="598" t="s">
        <v>90</v>
      </c>
    </row>
    <row r="23" spans="2:16" ht="18" thickBot="1">
      <c r="B23" s="422" t="s">
        <v>460</v>
      </c>
      <c r="C23" s="842" t="s">
        <v>461</v>
      </c>
      <c r="D23" s="843"/>
      <c r="E23" s="525">
        <v>275.39999999999998</v>
      </c>
      <c r="F23" s="599"/>
      <c r="G23" s="599"/>
      <c r="H23" s="597"/>
      <c r="I23" s="599"/>
      <c r="J23" s="599"/>
      <c r="K23" s="599"/>
      <c r="L23" s="599"/>
      <c r="M23" s="599"/>
      <c r="N23" s="599"/>
      <c r="O23" s="599"/>
      <c r="P23" s="598"/>
    </row>
    <row r="24" spans="2:16" ht="18" thickBot="1">
      <c r="B24" s="427" t="s">
        <v>462</v>
      </c>
      <c r="C24" s="838" t="s">
        <v>571</v>
      </c>
      <c r="D24" s="839"/>
      <c r="E24" s="525" t="s">
        <v>90</v>
      </c>
      <c r="F24" s="599"/>
      <c r="G24" s="599"/>
      <c r="H24" s="597"/>
      <c r="I24" s="599"/>
      <c r="J24" s="599"/>
      <c r="K24" s="599"/>
      <c r="L24" s="599"/>
      <c r="M24" s="599"/>
      <c r="N24" s="599"/>
      <c r="O24" s="599"/>
      <c r="P24" s="598"/>
    </row>
    <row r="25" spans="2:16" ht="18" thickBot="1">
      <c r="B25" s="427" t="s">
        <v>463</v>
      </c>
      <c r="C25" s="838" t="s">
        <v>572</v>
      </c>
      <c r="D25" s="839"/>
      <c r="E25" s="525" t="s">
        <v>90</v>
      </c>
      <c r="F25" s="599"/>
      <c r="G25" s="599"/>
      <c r="H25" s="597"/>
      <c r="I25" s="599"/>
      <c r="J25" s="599"/>
      <c r="K25" s="599"/>
      <c r="L25" s="599"/>
      <c r="M25" s="599"/>
      <c r="N25" s="599"/>
      <c r="O25" s="599"/>
      <c r="P25" s="598"/>
    </row>
    <row r="26" spans="2:16" ht="18" thickBot="1">
      <c r="B26" s="428" t="s">
        <v>464</v>
      </c>
      <c r="C26" s="838" t="s">
        <v>573</v>
      </c>
      <c r="D26" s="839"/>
      <c r="E26" s="525" t="s">
        <v>90</v>
      </c>
      <c r="F26" s="599"/>
      <c r="G26" s="599"/>
      <c r="H26" s="597"/>
      <c r="I26" s="599"/>
      <c r="J26" s="599"/>
      <c r="K26" s="599"/>
      <c r="L26" s="599"/>
      <c r="M26" s="599"/>
      <c r="N26" s="599"/>
      <c r="O26" s="599"/>
      <c r="P26" s="598"/>
    </row>
    <row r="27" spans="2:16" ht="18" thickBot="1">
      <c r="B27" s="428" t="s">
        <v>465</v>
      </c>
      <c r="C27" s="838" t="s">
        <v>574</v>
      </c>
      <c r="D27" s="839"/>
      <c r="E27" s="525">
        <v>24</v>
      </c>
      <c r="F27" s="599"/>
      <c r="G27" s="599"/>
      <c r="H27" s="597"/>
      <c r="I27" s="599"/>
      <c r="J27" s="599"/>
      <c r="K27" s="599"/>
      <c r="L27" s="599"/>
      <c r="M27" s="599"/>
      <c r="N27" s="599"/>
      <c r="O27" s="599"/>
      <c r="P27" s="598"/>
    </row>
    <row r="28" spans="2:16" ht="18" thickBot="1">
      <c r="B28" s="428" t="s">
        <v>466</v>
      </c>
      <c r="C28" s="838" t="s">
        <v>575</v>
      </c>
      <c r="D28" s="839"/>
      <c r="E28" s="525">
        <v>213.6</v>
      </c>
      <c r="F28" s="599"/>
      <c r="G28" s="599"/>
      <c r="H28" s="597"/>
      <c r="I28" s="599"/>
      <c r="J28" s="599"/>
      <c r="K28" s="599"/>
      <c r="L28" s="599"/>
      <c r="M28" s="599"/>
      <c r="N28" s="599"/>
      <c r="O28" s="599"/>
      <c r="P28" s="598"/>
    </row>
    <row r="29" spans="2:16" ht="18" thickBot="1">
      <c r="B29" s="428" t="s">
        <v>467</v>
      </c>
      <c r="C29" s="838" t="s">
        <v>576</v>
      </c>
      <c r="D29" s="839"/>
      <c r="E29" s="525">
        <v>37.799999999999997</v>
      </c>
      <c r="F29" s="599"/>
      <c r="G29" s="599"/>
      <c r="H29" s="597"/>
      <c r="I29" s="599"/>
      <c r="J29" s="599"/>
      <c r="K29" s="599"/>
      <c r="L29" s="599"/>
      <c r="M29" s="599"/>
      <c r="N29" s="599"/>
      <c r="O29" s="599"/>
      <c r="P29" s="598"/>
    </row>
    <row r="30" spans="2:16" ht="18" thickBot="1">
      <c r="B30" s="429" t="s">
        <v>468</v>
      </c>
      <c r="C30" s="840" t="s">
        <v>296</v>
      </c>
      <c r="D30" s="841"/>
      <c r="E30" s="532">
        <v>3182.6</v>
      </c>
      <c r="F30" s="600">
        <v>3172.5</v>
      </c>
      <c r="G30" s="600">
        <v>10.1</v>
      </c>
      <c r="H30" s="600">
        <v>115.5</v>
      </c>
      <c r="I30" s="600">
        <v>32.900000000000006</v>
      </c>
      <c r="J30" s="600">
        <v>32</v>
      </c>
      <c r="K30" s="600">
        <v>19.599999999999998</v>
      </c>
      <c r="L30" s="600">
        <v>21.599999999999998</v>
      </c>
      <c r="M30" s="600">
        <v>9.2999999999999989</v>
      </c>
      <c r="N30" s="600">
        <v>0.1</v>
      </c>
      <c r="O30" s="600">
        <v>0</v>
      </c>
      <c r="P30" s="601">
        <v>115.7</v>
      </c>
    </row>
    <row r="31" spans="2:16">
      <c r="B31" s="746"/>
      <c r="C31" s="746"/>
      <c r="D31" s="746"/>
      <c r="E31" s="746"/>
      <c r="F31" s="746"/>
      <c r="G31" s="746"/>
      <c r="H31" s="746"/>
      <c r="I31" s="746"/>
      <c r="J31" s="746"/>
      <c r="K31" s="746"/>
      <c r="L31" s="444"/>
      <c r="M31" s="444"/>
      <c r="N31" s="444"/>
      <c r="O31" s="444"/>
      <c r="P31" s="444"/>
    </row>
    <row r="32" spans="2:16">
      <c r="B32" s="745"/>
      <c r="C32" s="745"/>
      <c r="D32" s="745"/>
      <c r="E32" s="745"/>
      <c r="F32" s="745"/>
      <c r="G32" s="430"/>
      <c r="H32" s="430"/>
      <c r="I32" s="430"/>
      <c r="J32" s="430"/>
      <c r="K32" s="430"/>
    </row>
    <row r="33" spans="2:16">
      <c r="B33" s="742"/>
      <c r="C33" s="742"/>
      <c r="D33" s="742"/>
      <c r="E33" s="742"/>
      <c r="F33" s="742"/>
      <c r="G33" s="742"/>
      <c r="H33" s="742"/>
      <c r="I33" s="742"/>
      <c r="J33" s="742"/>
      <c r="K33" s="742"/>
      <c r="L33" s="430"/>
    </row>
    <row r="34" spans="2:16">
      <c r="B34" s="741"/>
      <c r="C34" s="741"/>
      <c r="D34" s="741"/>
      <c r="E34" s="741"/>
      <c r="F34" s="741"/>
      <c r="G34" s="741"/>
      <c r="H34" s="741"/>
      <c r="I34" s="741"/>
      <c r="J34" s="741"/>
      <c r="K34" s="741"/>
      <c r="L34" s="741"/>
      <c r="M34" s="741"/>
      <c r="N34" s="741"/>
      <c r="O34" s="741"/>
      <c r="P34" s="741"/>
    </row>
    <row r="35" spans="2:16">
      <c r="B35" s="741"/>
      <c r="C35" s="741"/>
      <c r="D35" s="741"/>
      <c r="E35" s="741"/>
      <c r="F35" s="741"/>
      <c r="G35" s="741"/>
      <c r="H35" s="741"/>
      <c r="I35" s="741"/>
      <c r="J35" s="741"/>
      <c r="K35" s="741"/>
      <c r="L35" s="741"/>
      <c r="M35" s="741"/>
      <c r="N35" s="741"/>
      <c r="O35" s="741"/>
      <c r="P35" s="741"/>
    </row>
    <row r="36" spans="2:16">
      <c r="B36" s="837"/>
      <c r="C36" s="837"/>
      <c r="D36" s="837"/>
      <c r="E36" s="837"/>
      <c r="F36" s="837"/>
      <c r="G36" s="837"/>
      <c r="H36" s="837"/>
      <c r="I36" s="837"/>
      <c r="J36" s="837"/>
      <c r="K36" s="837"/>
      <c r="L36" s="837"/>
      <c r="M36" s="837"/>
      <c r="N36" s="837"/>
      <c r="O36" s="837"/>
      <c r="P36" s="837"/>
    </row>
    <row r="37" spans="2:16">
      <c r="B37" s="741"/>
      <c r="C37" s="741"/>
      <c r="D37" s="741"/>
      <c r="E37" s="741"/>
      <c r="F37" s="741"/>
      <c r="G37" s="741"/>
      <c r="H37" s="741"/>
      <c r="I37" s="741"/>
      <c r="J37" s="741"/>
      <c r="K37" s="741"/>
      <c r="L37" s="741"/>
      <c r="M37" s="741"/>
      <c r="N37" s="741"/>
      <c r="O37" s="741"/>
      <c r="P37" s="741"/>
    </row>
    <row r="38" spans="2:16">
      <c r="B38" s="741"/>
      <c r="C38" s="741"/>
      <c r="D38" s="741"/>
      <c r="E38" s="741"/>
      <c r="F38" s="741"/>
      <c r="G38" s="741"/>
      <c r="H38" s="741"/>
      <c r="I38" s="741"/>
      <c r="J38" s="741"/>
      <c r="K38" s="741"/>
      <c r="L38" s="741"/>
      <c r="M38" s="741"/>
      <c r="N38" s="741"/>
      <c r="O38" s="741"/>
      <c r="P38" s="741"/>
    </row>
    <row r="39" spans="2:16">
      <c r="B39" s="741"/>
      <c r="C39" s="741"/>
      <c r="D39" s="741"/>
      <c r="E39" s="741"/>
      <c r="F39" s="741"/>
      <c r="G39" s="741"/>
      <c r="H39" s="741"/>
      <c r="I39" s="741"/>
      <c r="J39" s="741"/>
      <c r="K39" s="741"/>
      <c r="L39" s="741"/>
      <c r="M39" s="741"/>
      <c r="N39" s="741"/>
      <c r="O39" s="741"/>
      <c r="P39" s="741"/>
    </row>
    <row r="40" spans="2:16" ht="21" customHeight="1">
      <c r="B40" s="741"/>
      <c r="C40" s="741"/>
      <c r="D40" s="741"/>
      <c r="E40" s="741"/>
      <c r="F40" s="741"/>
      <c r="G40" s="741"/>
      <c r="H40" s="741"/>
      <c r="I40" s="741"/>
      <c r="J40" s="741"/>
      <c r="K40" s="741"/>
      <c r="L40" s="741"/>
      <c r="M40" s="741"/>
      <c r="N40" s="741"/>
      <c r="O40" s="741"/>
      <c r="P40" s="741"/>
    </row>
    <row r="41" spans="2:16">
      <c r="B41" s="836"/>
      <c r="C41" s="836"/>
      <c r="D41" s="836"/>
      <c r="E41" s="836"/>
      <c r="F41" s="836"/>
      <c r="G41" s="425"/>
      <c r="H41" s="425"/>
      <c r="I41" s="425"/>
      <c r="J41" s="425"/>
      <c r="K41" s="425"/>
      <c r="L41" s="425"/>
    </row>
    <row r="42" spans="2:16">
      <c r="B42" s="742"/>
      <c r="C42" s="742"/>
      <c r="D42" s="742"/>
      <c r="E42" s="742"/>
      <c r="F42" s="742"/>
      <c r="G42" s="742"/>
      <c r="H42" s="742"/>
      <c r="I42" s="742"/>
      <c r="J42" s="742"/>
      <c r="K42" s="742"/>
      <c r="L42" s="425"/>
    </row>
    <row r="43" spans="2:16">
      <c r="B43" s="741"/>
      <c r="C43" s="741"/>
      <c r="D43" s="741"/>
      <c r="E43" s="741"/>
      <c r="F43" s="741"/>
      <c r="G43" s="741"/>
      <c r="H43" s="741"/>
      <c r="I43" s="741"/>
      <c r="J43" s="741"/>
      <c r="K43" s="741"/>
      <c r="L43" s="741"/>
      <c r="M43" s="741"/>
      <c r="N43" s="741"/>
      <c r="O43" s="741"/>
      <c r="P43" s="741"/>
    </row>
    <row r="44" spans="2:16">
      <c r="B44" s="740"/>
      <c r="C44" s="740"/>
      <c r="D44" s="740"/>
      <c r="E44" s="740"/>
      <c r="F44" s="740"/>
      <c r="G44" s="740"/>
      <c r="H44" s="740"/>
      <c r="I44" s="740"/>
      <c r="J44" s="740"/>
      <c r="K44" s="740"/>
      <c r="L44" s="740"/>
      <c r="M44" s="740"/>
      <c r="N44" s="740"/>
      <c r="O44" s="740"/>
      <c r="P44" s="740"/>
    </row>
    <row r="45" spans="2:16" ht="21" customHeight="1">
      <c r="B45" s="740"/>
      <c r="C45" s="740"/>
      <c r="D45" s="740"/>
      <c r="E45" s="740"/>
      <c r="F45" s="740"/>
      <c r="G45" s="740"/>
      <c r="H45" s="740"/>
      <c r="I45" s="740"/>
      <c r="J45" s="740"/>
      <c r="K45" s="740"/>
      <c r="L45" s="740"/>
      <c r="M45" s="740"/>
      <c r="N45" s="740"/>
      <c r="O45" s="740"/>
      <c r="P45" s="740"/>
    </row>
    <row r="47" spans="2:16">
      <c r="B47" s="740"/>
      <c r="C47" s="740"/>
      <c r="D47" s="740"/>
      <c r="E47" s="740"/>
      <c r="F47" s="740"/>
      <c r="G47" s="740"/>
      <c r="H47" s="740"/>
      <c r="I47" s="740"/>
      <c r="J47" s="740"/>
    </row>
  </sheetData>
  <mergeCells count="50">
    <mergeCell ref="B2:P2"/>
    <mergeCell ref="C4:D4"/>
    <mergeCell ref="C3:D3"/>
    <mergeCell ref="C9:D9"/>
    <mergeCell ref="C10:D10"/>
    <mergeCell ref="C8:D8"/>
    <mergeCell ref="C5:D5"/>
    <mergeCell ref="E5:P5"/>
    <mergeCell ref="C6:D6"/>
    <mergeCell ref="E6:G6"/>
    <mergeCell ref="H6:P6"/>
    <mergeCell ref="C7:D7"/>
    <mergeCell ref="C16:D16"/>
    <mergeCell ref="C15:D15"/>
    <mergeCell ref="C14:D14"/>
    <mergeCell ref="C13:D13"/>
    <mergeCell ref="C11:D11"/>
    <mergeCell ref="C12:D12"/>
    <mergeCell ref="C22:D22"/>
    <mergeCell ref="C21:D21"/>
    <mergeCell ref="C20:D20"/>
    <mergeCell ref="C19:D19"/>
    <mergeCell ref="C17:D17"/>
    <mergeCell ref="C18:D18"/>
    <mergeCell ref="C28:D28"/>
    <mergeCell ref="C27:D27"/>
    <mergeCell ref="C26:D26"/>
    <mergeCell ref="C25:D25"/>
    <mergeCell ref="C23:D23"/>
    <mergeCell ref="C24:D24"/>
    <mergeCell ref="B33:K33"/>
    <mergeCell ref="B31:K31"/>
    <mergeCell ref="B32:C32"/>
    <mergeCell ref="D32:F32"/>
    <mergeCell ref="C29:D29"/>
    <mergeCell ref="C30:D30"/>
    <mergeCell ref="B40:P40"/>
    <mergeCell ref="B41:C41"/>
    <mergeCell ref="D41:F41"/>
    <mergeCell ref="B34:P34"/>
    <mergeCell ref="B35:P35"/>
    <mergeCell ref="B36:P36"/>
    <mergeCell ref="B37:P37"/>
    <mergeCell ref="B38:P38"/>
    <mergeCell ref="B39:P39"/>
    <mergeCell ref="B43:P43"/>
    <mergeCell ref="B44:P44"/>
    <mergeCell ref="B45:P45"/>
    <mergeCell ref="B47:J47"/>
    <mergeCell ref="B42:K42"/>
  </mergeCells>
  <pageMargins left="0.7" right="0.7" top="0.75" bottom="0.75" header="0.3" footer="0.3"/>
  <pageSetup paperSize="9" orientation="portrait" verticalDpi="1200" r:id="rId1"/>
  <ignoredErrors>
    <ignoredError sqref="B8 B9:B3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B1:E20"/>
  <sheetViews>
    <sheetView showGridLines="0" zoomScaleNormal="100" workbookViewId="0">
      <selection activeCell="J16" sqref="J16"/>
    </sheetView>
  </sheetViews>
  <sheetFormatPr baseColWidth="10" defaultColWidth="11.5" defaultRowHeight="16"/>
  <cols>
    <col min="1" max="1" width="5" style="16" customWidth="1"/>
    <col min="2" max="2" width="6.5" style="16" customWidth="1"/>
    <col min="3" max="4" width="39.1640625" style="16" customWidth="1"/>
    <col min="5" max="5" width="15.5" style="16" customWidth="1"/>
    <col min="6" max="6" width="11.5" style="16"/>
    <col min="7" max="7" width="14.5" style="16" bestFit="1" customWidth="1"/>
    <col min="8" max="16384" width="11.5" style="16"/>
  </cols>
  <sheetData>
    <row r="1" spans="2:4" ht="14.25" customHeight="1"/>
    <row r="2" spans="2:4" s="175" customFormat="1">
      <c r="B2" s="395" t="s">
        <v>590</v>
      </c>
      <c r="C2" s="395"/>
    </row>
    <row r="3" spans="2:4" s="175" customFormat="1">
      <c r="B3" s="395"/>
      <c r="C3" s="395"/>
    </row>
    <row r="4" spans="2:4">
      <c r="D4" s="154" t="s">
        <v>211</v>
      </c>
    </row>
    <row r="5" spans="2:4" ht="17">
      <c r="B5" s="413"/>
      <c r="C5" s="414"/>
      <c r="D5" s="139" t="s">
        <v>591</v>
      </c>
    </row>
    <row r="6" spans="2:4" ht="17">
      <c r="B6" s="413"/>
      <c r="C6" s="415" t="s">
        <v>592</v>
      </c>
      <c r="D6" s="416"/>
    </row>
    <row r="7" spans="2:4" ht="34">
      <c r="B7" s="417">
        <v>1</v>
      </c>
      <c r="C7" s="418" t="s">
        <v>593</v>
      </c>
      <c r="D7" s="109" t="s">
        <v>90</v>
      </c>
    </row>
    <row r="8" spans="2:4" ht="17">
      <c r="B8" s="417">
        <v>2</v>
      </c>
      <c r="C8" s="418" t="s">
        <v>594</v>
      </c>
      <c r="D8" s="109" t="s">
        <v>90</v>
      </c>
    </row>
    <row r="9" spans="2:4" ht="17">
      <c r="B9" s="417">
        <v>3</v>
      </c>
      <c r="C9" s="418" t="s">
        <v>595</v>
      </c>
      <c r="D9" s="419">
        <v>24.67</v>
      </c>
    </row>
    <row r="10" spans="2:4" ht="17">
      <c r="B10" s="417">
        <v>4</v>
      </c>
      <c r="C10" s="418" t="s">
        <v>596</v>
      </c>
      <c r="D10" s="109" t="s">
        <v>90</v>
      </c>
    </row>
    <row r="11" spans="2:4" ht="17">
      <c r="B11" s="417"/>
      <c r="C11" s="62" t="s">
        <v>597</v>
      </c>
      <c r="D11" s="416"/>
    </row>
    <row r="12" spans="2:4" ht="17">
      <c r="B12" s="417">
        <v>5</v>
      </c>
      <c r="C12" s="420" t="s">
        <v>598</v>
      </c>
      <c r="D12" s="109" t="s">
        <v>90</v>
      </c>
    </row>
    <row r="13" spans="2:4" ht="17">
      <c r="B13" s="417">
        <v>6</v>
      </c>
      <c r="C13" s="420" t="s">
        <v>599</v>
      </c>
      <c r="D13" s="109" t="s">
        <v>90</v>
      </c>
    </row>
    <row r="14" spans="2:4" ht="17">
      <c r="B14" s="417">
        <v>7</v>
      </c>
      <c r="C14" s="420" t="s">
        <v>600</v>
      </c>
      <c r="D14" s="109" t="s">
        <v>90</v>
      </c>
    </row>
    <row r="15" spans="2:4" ht="17">
      <c r="B15" s="417">
        <v>8</v>
      </c>
      <c r="C15" s="415" t="s">
        <v>601</v>
      </c>
      <c r="D15" s="109" t="s">
        <v>90</v>
      </c>
    </row>
    <row r="16" spans="2:4" ht="18.75" customHeight="1">
      <c r="B16" s="417">
        <v>9</v>
      </c>
      <c r="C16" s="414" t="s">
        <v>296</v>
      </c>
      <c r="D16" s="419">
        <v>24.67</v>
      </c>
    </row>
    <row r="20" spans="3:5">
      <c r="C20" s="805"/>
      <c r="D20" s="805"/>
      <c r="E20" s="805"/>
    </row>
  </sheetData>
  <mergeCells count="1">
    <mergeCell ref="C20:E20"/>
  </mergeCells>
  <pageMargins left="0.70866141732283472" right="0.70866141732283472" top="0.74803149606299213" bottom="0.74803149606299213" header="0.31496062992125984" footer="0.31496062992125984"/>
  <pageSetup paperSize="9" scale="74"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D95AF-33A6-40A8-88A1-5D528F8716C3}">
  <sheetPr>
    <pageSetUpPr fitToPage="1"/>
  </sheetPr>
  <dimension ref="A1:E20"/>
  <sheetViews>
    <sheetView showGridLines="0" zoomScaleNormal="100" workbookViewId="0">
      <selection activeCell="H11" sqref="H11"/>
    </sheetView>
  </sheetViews>
  <sheetFormatPr baseColWidth="10" defaultColWidth="9.1640625" defaultRowHeight="16"/>
  <cols>
    <col min="1" max="1" width="4.5" style="362" customWidth="1"/>
    <col min="2" max="2" width="9.1640625" style="362"/>
    <col min="3" max="3" width="55.5" style="362" customWidth="1"/>
    <col min="4" max="4" width="64.5" style="368" customWidth="1"/>
    <col min="5" max="5" width="8.1640625" style="362" customWidth="1"/>
    <col min="6" max="16384" width="9.1640625" style="362"/>
  </cols>
  <sheetData>
    <row r="1" spans="1:5">
      <c r="A1" s="361"/>
      <c r="B1" s="860" t="s">
        <v>744</v>
      </c>
      <c r="C1" s="860"/>
      <c r="D1" s="860"/>
    </row>
    <row r="2" spans="1:5">
      <c r="B2" s="860"/>
      <c r="C2" s="860"/>
      <c r="D2" s="860"/>
    </row>
    <row r="4" spans="1:5">
      <c r="B4" s="54"/>
      <c r="C4" s="54"/>
      <c r="D4" s="44" t="s">
        <v>211</v>
      </c>
      <c r="E4" s="33"/>
    </row>
    <row r="5" spans="1:5">
      <c r="B5" s="54"/>
      <c r="C5" s="54"/>
      <c r="D5" s="44" t="s">
        <v>745</v>
      </c>
    </row>
    <row r="6" spans="1:5" ht="30" customHeight="1">
      <c r="B6" s="363">
        <v>1</v>
      </c>
      <c r="C6" s="62" t="s">
        <v>746</v>
      </c>
      <c r="D6" s="63">
        <f>'EU CC2'!D21</f>
        <v>3059.0000000000005</v>
      </c>
      <c r="E6" s="364"/>
    </row>
    <row r="7" spans="1:5" ht="49.5" customHeight="1">
      <c r="B7" s="363">
        <v>2</v>
      </c>
      <c r="C7" s="62" t="s">
        <v>747</v>
      </c>
      <c r="D7" s="63">
        <f>'EU CC2'!E21-'EU CC2'!D21</f>
        <v>-8.5</v>
      </c>
      <c r="E7" s="364"/>
    </row>
    <row r="8" spans="1:5" ht="47.25" customHeight="1">
      <c r="B8" s="363">
        <v>3</v>
      </c>
      <c r="C8" s="62" t="s">
        <v>748</v>
      </c>
      <c r="D8" s="63" t="s">
        <v>90</v>
      </c>
    </row>
    <row r="9" spans="1:5" ht="34">
      <c r="B9" s="363">
        <v>4</v>
      </c>
      <c r="C9" s="62" t="s">
        <v>749</v>
      </c>
      <c r="D9" s="63" t="s">
        <v>90</v>
      </c>
    </row>
    <row r="10" spans="1:5" ht="68">
      <c r="B10" s="363">
        <v>5</v>
      </c>
      <c r="C10" s="62" t="s">
        <v>750</v>
      </c>
      <c r="D10" s="63" t="s">
        <v>90</v>
      </c>
    </row>
    <row r="11" spans="1:5" ht="34">
      <c r="B11" s="363">
        <v>6</v>
      </c>
      <c r="C11" s="62" t="s">
        <v>751</v>
      </c>
      <c r="D11" s="63" t="s">
        <v>90</v>
      </c>
    </row>
    <row r="12" spans="1:5" ht="17">
      <c r="B12" s="363">
        <v>7</v>
      </c>
      <c r="C12" s="62" t="s">
        <v>752</v>
      </c>
      <c r="D12" s="63" t="s">
        <v>90</v>
      </c>
    </row>
    <row r="13" spans="1:5" ht="17">
      <c r="B13" s="363">
        <v>8</v>
      </c>
      <c r="C13" s="62" t="s">
        <v>753</v>
      </c>
      <c r="D13" s="619" t="s">
        <v>90</v>
      </c>
    </row>
    <row r="14" spans="1:5" ht="27" customHeight="1">
      <c r="B14" s="363">
        <v>9</v>
      </c>
      <c r="C14" s="62" t="s">
        <v>754</v>
      </c>
      <c r="D14" s="619" t="s">
        <v>90</v>
      </c>
    </row>
    <row r="15" spans="1:5" ht="34">
      <c r="B15" s="365">
        <v>10</v>
      </c>
      <c r="C15" s="62" t="s">
        <v>755</v>
      </c>
      <c r="D15" s="620">
        <v>43.3</v>
      </c>
      <c r="E15" s="366"/>
    </row>
    <row r="16" spans="1:5" ht="42" customHeight="1">
      <c r="B16" s="363">
        <v>11</v>
      </c>
      <c r="C16" s="62" t="s">
        <v>756</v>
      </c>
      <c r="D16" s="63">
        <v>-19.260000000000002</v>
      </c>
    </row>
    <row r="17" spans="2:4" ht="51">
      <c r="B17" s="365" t="s">
        <v>757</v>
      </c>
      <c r="C17" s="62" t="s">
        <v>758</v>
      </c>
      <c r="D17" s="619" t="s">
        <v>90</v>
      </c>
    </row>
    <row r="18" spans="2:4" ht="41" customHeight="1">
      <c r="B18" s="363" t="s">
        <v>759</v>
      </c>
      <c r="C18" s="62" t="s">
        <v>760</v>
      </c>
      <c r="D18" s="619" t="s">
        <v>90</v>
      </c>
    </row>
    <row r="19" spans="2:4" ht="17">
      <c r="B19" s="363">
        <v>12</v>
      </c>
      <c r="C19" s="62" t="s">
        <v>761</v>
      </c>
      <c r="D19" s="63"/>
    </row>
    <row r="20" spans="2:4" ht="17">
      <c r="B20" s="365">
        <v>13</v>
      </c>
      <c r="C20" s="367" t="s">
        <v>342</v>
      </c>
      <c r="D20" s="621">
        <f>'EU LR2'!D54</f>
        <v>3074.5</v>
      </c>
    </row>
  </sheetData>
  <mergeCells count="1">
    <mergeCell ref="B1:D2"/>
  </mergeCells>
  <pageMargins left="0.7" right="0.7" top="0.75" bottom="0.75" header="0.3" footer="0.3"/>
  <pageSetup paperSize="9" scale="63"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FEC32-B60C-264F-AEA7-156AA5E64ECF}">
  <dimension ref="B2:E72"/>
  <sheetViews>
    <sheetView topLeftCell="A58" workbookViewId="0">
      <selection activeCell="G56" sqref="G56"/>
    </sheetView>
  </sheetViews>
  <sheetFormatPr baseColWidth="10" defaultColWidth="10.5" defaultRowHeight="16"/>
  <cols>
    <col min="1" max="1" width="4" style="71" customWidth="1"/>
    <col min="2" max="2" width="11" style="71" bestFit="1" customWidth="1"/>
    <col min="3" max="3" width="71.5" style="71" bestFit="1" customWidth="1"/>
    <col min="4" max="5" width="14.5" style="71" bestFit="1" customWidth="1"/>
    <col min="6" max="16384" width="10.5" style="71"/>
  </cols>
  <sheetData>
    <row r="2" spans="2:5">
      <c r="B2" s="275" t="s">
        <v>762</v>
      </c>
    </row>
    <row r="4" spans="2:5">
      <c r="B4" s="71" t="s">
        <v>763</v>
      </c>
    </row>
    <row r="5" spans="2:5">
      <c r="B5" s="863" t="s">
        <v>764</v>
      </c>
      <c r="C5" s="863"/>
      <c r="D5" s="78" t="s">
        <v>211</v>
      </c>
      <c r="E5" s="78" t="s">
        <v>212</v>
      </c>
    </row>
    <row r="6" spans="2:5">
      <c r="B6" s="863"/>
      <c r="C6" s="863"/>
      <c r="D6" s="626">
        <v>45838</v>
      </c>
      <c r="E6" s="626">
        <v>45657</v>
      </c>
    </row>
    <row r="7" spans="2:5">
      <c r="B7" s="861" t="s">
        <v>765</v>
      </c>
      <c r="C7" s="861"/>
      <c r="D7" s="861"/>
    </row>
    <row r="8" spans="2:5" ht="34">
      <c r="B8" s="288">
        <v>1</v>
      </c>
      <c r="C8" s="627" t="s">
        <v>766</v>
      </c>
      <c r="D8" s="628">
        <f>3050.505</f>
        <v>3050.5050000000001</v>
      </c>
      <c r="E8" s="628">
        <v>1635.7</v>
      </c>
    </row>
    <row r="9" spans="2:5" ht="34">
      <c r="B9" s="288">
        <v>2</v>
      </c>
      <c r="C9" s="627" t="s">
        <v>767</v>
      </c>
      <c r="D9" s="628" t="s">
        <v>90</v>
      </c>
      <c r="E9" s="628" t="s">
        <v>90</v>
      </c>
    </row>
    <row r="10" spans="2:5" ht="34">
      <c r="B10" s="288">
        <v>3</v>
      </c>
      <c r="C10" s="627" t="s">
        <v>768</v>
      </c>
      <c r="D10" s="628" t="s">
        <v>90</v>
      </c>
      <c r="E10" s="628" t="s">
        <v>90</v>
      </c>
    </row>
    <row r="11" spans="2:5" ht="34">
      <c r="B11" s="288">
        <v>4</v>
      </c>
      <c r="C11" s="627" t="s">
        <v>769</v>
      </c>
      <c r="D11" s="628" t="s">
        <v>90</v>
      </c>
      <c r="E11" s="628" t="s">
        <v>90</v>
      </c>
    </row>
    <row r="12" spans="2:5" ht="17">
      <c r="B12" s="288">
        <v>5</v>
      </c>
      <c r="C12" s="627" t="s">
        <v>770</v>
      </c>
      <c r="D12" s="628" t="s">
        <v>90</v>
      </c>
      <c r="E12" s="628" t="s">
        <v>90</v>
      </c>
    </row>
    <row r="13" spans="2:5" ht="17">
      <c r="B13" s="288">
        <v>6</v>
      </c>
      <c r="C13" s="627" t="s">
        <v>771</v>
      </c>
      <c r="D13" s="628">
        <v>-19.260000000000002</v>
      </c>
      <c r="E13" s="628">
        <v>-22.68</v>
      </c>
    </row>
    <row r="14" spans="2:5" ht="17">
      <c r="B14" s="288">
        <v>7</v>
      </c>
      <c r="C14" s="627" t="s">
        <v>772</v>
      </c>
      <c r="D14" s="628">
        <f>D8+D13</f>
        <v>3031.2449999999999</v>
      </c>
      <c r="E14" s="628">
        <v>1613.02</v>
      </c>
    </row>
    <row r="15" spans="2:5">
      <c r="B15" s="861" t="s">
        <v>773</v>
      </c>
      <c r="C15" s="861"/>
      <c r="D15" s="861"/>
    </row>
    <row r="16" spans="2:5" ht="34">
      <c r="B16" s="288">
        <v>8</v>
      </c>
      <c r="C16" s="627" t="s">
        <v>774</v>
      </c>
      <c r="D16" s="291" t="s">
        <v>90</v>
      </c>
      <c r="E16" s="291" t="s">
        <v>90</v>
      </c>
    </row>
    <row r="17" spans="2:5" ht="34">
      <c r="B17" s="288" t="s">
        <v>775</v>
      </c>
      <c r="C17" s="627" t="s">
        <v>776</v>
      </c>
      <c r="D17" s="291" t="s">
        <v>90</v>
      </c>
      <c r="E17" s="291" t="s">
        <v>90</v>
      </c>
    </row>
    <row r="18" spans="2:5" ht="34">
      <c r="B18" s="288">
        <v>9</v>
      </c>
      <c r="C18" s="627" t="s">
        <v>777</v>
      </c>
      <c r="D18" s="291" t="s">
        <v>90</v>
      </c>
      <c r="E18" s="291" t="s">
        <v>90</v>
      </c>
    </row>
    <row r="19" spans="2:5" ht="34">
      <c r="B19" s="288" t="s">
        <v>778</v>
      </c>
      <c r="C19" s="627" t="s">
        <v>779</v>
      </c>
      <c r="D19" s="291" t="s">
        <v>90</v>
      </c>
      <c r="E19" s="291" t="s">
        <v>90</v>
      </c>
    </row>
    <row r="20" spans="2:5" ht="17">
      <c r="B20" s="288" t="s">
        <v>780</v>
      </c>
      <c r="C20" s="627" t="s">
        <v>781</v>
      </c>
      <c r="D20" s="291" t="s">
        <v>90</v>
      </c>
      <c r="E20" s="291" t="s">
        <v>90</v>
      </c>
    </row>
    <row r="21" spans="2:5" ht="17">
      <c r="B21" s="288">
        <v>10</v>
      </c>
      <c r="C21" s="627" t="s">
        <v>782</v>
      </c>
      <c r="D21" s="291" t="s">
        <v>90</v>
      </c>
      <c r="E21" s="291" t="s">
        <v>90</v>
      </c>
    </row>
    <row r="22" spans="2:5" ht="34">
      <c r="B22" s="288" t="s">
        <v>783</v>
      </c>
      <c r="C22" s="627" t="s">
        <v>784</v>
      </c>
      <c r="D22" s="291" t="s">
        <v>90</v>
      </c>
      <c r="E22" s="291" t="s">
        <v>90</v>
      </c>
    </row>
    <row r="23" spans="2:5" ht="34">
      <c r="B23" s="288" t="s">
        <v>785</v>
      </c>
      <c r="C23" s="627" t="s">
        <v>786</v>
      </c>
      <c r="D23" s="291" t="s">
        <v>90</v>
      </c>
      <c r="E23" s="291" t="s">
        <v>90</v>
      </c>
    </row>
    <row r="24" spans="2:5" ht="17">
      <c r="B24" s="288">
        <v>11</v>
      </c>
      <c r="C24" s="627" t="s">
        <v>787</v>
      </c>
      <c r="D24" s="291" t="s">
        <v>90</v>
      </c>
      <c r="E24" s="291" t="s">
        <v>90</v>
      </c>
    </row>
    <row r="25" spans="2:5" ht="34">
      <c r="B25" s="288">
        <v>12</v>
      </c>
      <c r="C25" s="627" t="s">
        <v>788</v>
      </c>
      <c r="D25" s="291" t="s">
        <v>90</v>
      </c>
      <c r="E25" s="291" t="s">
        <v>90</v>
      </c>
    </row>
    <row r="26" spans="2:5" ht="17">
      <c r="B26" s="288">
        <v>13</v>
      </c>
      <c r="C26" s="627" t="s">
        <v>789</v>
      </c>
      <c r="D26" s="291" t="s">
        <v>90</v>
      </c>
      <c r="E26" s="291" t="s">
        <v>90</v>
      </c>
    </row>
    <row r="27" spans="2:5">
      <c r="B27" s="861" t="s">
        <v>790</v>
      </c>
      <c r="C27" s="861"/>
      <c r="D27" s="861"/>
    </row>
    <row r="28" spans="2:5" ht="34">
      <c r="B28" s="288">
        <v>14</v>
      </c>
      <c r="C28" s="627" t="s">
        <v>791</v>
      </c>
      <c r="D28" s="291" t="s">
        <v>90</v>
      </c>
      <c r="E28" s="291" t="s">
        <v>90</v>
      </c>
    </row>
    <row r="29" spans="2:5" ht="34">
      <c r="B29" s="288">
        <v>15</v>
      </c>
      <c r="C29" s="627" t="s">
        <v>792</v>
      </c>
      <c r="D29" s="291" t="s">
        <v>90</v>
      </c>
      <c r="E29" s="291" t="s">
        <v>90</v>
      </c>
    </row>
    <row r="30" spans="2:5" ht="17">
      <c r="B30" s="288">
        <v>16</v>
      </c>
      <c r="C30" s="627" t="s">
        <v>793</v>
      </c>
      <c r="D30" s="291" t="s">
        <v>90</v>
      </c>
      <c r="E30" s="291" t="s">
        <v>90</v>
      </c>
    </row>
    <row r="31" spans="2:5" ht="34">
      <c r="B31" s="288" t="s">
        <v>794</v>
      </c>
      <c r="C31" s="627" t="s">
        <v>795</v>
      </c>
      <c r="D31" s="291" t="s">
        <v>90</v>
      </c>
      <c r="E31" s="291" t="s">
        <v>90</v>
      </c>
    </row>
    <row r="32" spans="2:5" ht="17">
      <c r="B32" s="288">
        <v>17</v>
      </c>
      <c r="C32" s="627" t="s">
        <v>796</v>
      </c>
      <c r="D32" s="291" t="s">
        <v>90</v>
      </c>
      <c r="E32" s="291" t="s">
        <v>90</v>
      </c>
    </row>
    <row r="33" spans="2:5" ht="17">
      <c r="B33" s="288" t="s">
        <v>797</v>
      </c>
      <c r="C33" s="627" t="s">
        <v>798</v>
      </c>
      <c r="D33" s="291" t="s">
        <v>90</v>
      </c>
      <c r="E33" s="291" t="s">
        <v>90</v>
      </c>
    </row>
    <row r="34" spans="2:5">
      <c r="B34" s="288">
        <v>18</v>
      </c>
      <c r="C34" s="629" t="s">
        <v>799</v>
      </c>
      <c r="D34" s="291" t="s">
        <v>90</v>
      </c>
      <c r="E34" s="291" t="s">
        <v>90</v>
      </c>
    </row>
    <row r="35" spans="2:5">
      <c r="B35" s="861" t="s">
        <v>800</v>
      </c>
      <c r="C35" s="861"/>
      <c r="D35" s="861"/>
    </row>
    <row r="36" spans="2:5">
      <c r="B36" s="288">
        <v>19</v>
      </c>
      <c r="C36" s="629" t="s">
        <v>801</v>
      </c>
      <c r="D36" s="630">
        <f>'EU CQ3'!E23</f>
        <v>275.39999999999998</v>
      </c>
      <c r="E36" s="628">
        <v>113.6</v>
      </c>
    </row>
    <row r="37" spans="2:5">
      <c r="B37" s="288">
        <v>20</v>
      </c>
      <c r="C37" s="629" t="s">
        <v>802</v>
      </c>
      <c r="D37" s="630">
        <f>D39-D36</f>
        <v>-232.09999999999997</v>
      </c>
      <c r="E37" s="628">
        <v>-72.3</v>
      </c>
    </row>
    <row r="38" spans="2:5" ht="34">
      <c r="B38" s="288">
        <v>21</v>
      </c>
      <c r="C38" s="627" t="s">
        <v>803</v>
      </c>
      <c r="D38" s="628" t="s">
        <v>90</v>
      </c>
      <c r="E38" s="628" t="s">
        <v>90</v>
      </c>
    </row>
    <row r="39" spans="2:5">
      <c r="B39" s="288">
        <v>22</v>
      </c>
      <c r="C39" s="629" t="s">
        <v>461</v>
      </c>
      <c r="D39" s="630">
        <f>22.29+21.01</f>
        <v>43.3</v>
      </c>
      <c r="E39" s="628">
        <v>42.3</v>
      </c>
    </row>
    <row r="40" spans="2:5">
      <c r="B40" s="861" t="s">
        <v>804</v>
      </c>
      <c r="C40" s="861"/>
      <c r="D40" s="861"/>
    </row>
    <row r="41" spans="2:5" ht="34">
      <c r="B41" s="288" t="s">
        <v>805</v>
      </c>
      <c r="C41" s="627" t="s">
        <v>806</v>
      </c>
      <c r="D41" s="291" t="s">
        <v>90</v>
      </c>
      <c r="E41" s="291" t="s">
        <v>90</v>
      </c>
    </row>
    <row r="42" spans="2:5" ht="34">
      <c r="B42" s="288" t="s">
        <v>807</v>
      </c>
      <c r="C42" s="627" t="s">
        <v>808</v>
      </c>
      <c r="D42" s="291" t="s">
        <v>90</v>
      </c>
      <c r="E42" s="291" t="s">
        <v>90</v>
      </c>
    </row>
    <row r="43" spans="2:5" ht="34">
      <c r="B43" s="288" t="s">
        <v>809</v>
      </c>
      <c r="C43" s="627" t="s">
        <v>810</v>
      </c>
      <c r="D43" s="291" t="s">
        <v>90</v>
      </c>
      <c r="E43" s="291" t="s">
        <v>90</v>
      </c>
    </row>
    <row r="44" spans="2:5" ht="34">
      <c r="B44" s="288" t="s">
        <v>811</v>
      </c>
      <c r="C44" s="627" t="s">
        <v>812</v>
      </c>
      <c r="D44" s="291" t="s">
        <v>90</v>
      </c>
      <c r="E44" s="291" t="s">
        <v>90</v>
      </c>
    </row>
    <row r="45" spans="2:5" ht="34">
      <c r="B45" s="288" t="s">
        <v>813</v>
      </c>
      <c r="C45" s="627" t="s">
        <v>814</v>
      </c>
      <c r="D45" s="291" t="s">
        <v>90</v>
      </c>
      <c r="E45" s="291" t="s">
        <v>90</v>
      </c>
    </row>
    <row r="46" spans="2:5" ht="17">
      <c r="B46" s="288" t="s">
        <v>815</v>
      </c>
      <c r="C46" s="627" t="s">
        <v>816</v>
      </c>
      <c r="D46" s="291" t="s">
        <v>90</v>
      </c>
      <c r="E46" s="291" t="s">
        <v>90</v>
      </c>
    </row>
    <row r="47" spans="2:5" ht="17">
      <c r="B47" s="288" t="s">
        <v>817</v>
      </c>
      <c r="C47" s="627" t="s">
        <v>818</v>
      </c>
      <c r="D47" s="291" t="s">
        <v>90</v>
      </c>
      <c r="E47" s="291" t="s">
        <v>90</v>
      </c>
    </row>
    <row r="48" spans="2:5" ht="34">
      <c r="B48" s="288" t="s">
        <v>819</v>
      </c>
      <c r="C48" s="627" t="s">
        <v>820</v>
      </c>
      <c r="D48" s="291" t="s">
        <v>90</v>
      </c>
      <c r="E48" s="291" t="s">
        <v>90</v>
      </c>
    </row>
    <row r="49" spans="2:5" ht="34">
      <c r="B49" s="288" t="s">
        <v>821</v>
      </c>
      <c r="C49" s="627" t="s">
        <v>822</v>
      </c>
      <c r="D49" s="291" t="s">
        <v>90</v>
      </c>
      <c r="E49" s="291" t="s">
        <v>90</v>
      </c>
    </row>
    <row r="50" spans="2:5" ht="17">
      <c r="B50" s="288" t="s">
        <v>823</v>
      </c>
      <c r="C50" s="627" t="s">
        <v>824</v>
      </c>
      <c r="D50" s="291" t="s">
        <v>90</v>
      </c>
      <c r="E50" s="291" t="s">
        <v>90</v>
      </c>
    </row>
    <row r="51" spans="2:5">
      <c r="B51" s="288" t="s">
        <v>825</v>
      </c>
      <c r="C51" s="629" t="s">
        <v>826</v>
      </c>
      <c r="D51" s="291" t="s">
        <v>90</v>
      </c>
      <c r="E51" s="291" t="s">
        <v>90</v>
      </c>
    </row>
    <row r="52" spans="2:5">
      <c r="B52" s="861" t="s">
        <v>827</v>
      </c>
      <c r="C52" s="861"/>
      <c r="D52" s="861"/>
    </row>
    <row r="53" spans="2:5">
      <c r="B53" s="288">
        <v>23</v>
      </c>
      <c r="C53" s="629" t="s">
        <v>828</v>
      </c>
      <c r="D53" s="631">
        <v>287.89999999999998</v>
      </c>
      <c r="E53" s="631">
        <v>184.7</v>
      </c>
    </row>
    <row r="54" spans="2:5">
      <c r="B54" s="288">
        <v>24</v>
      </c>
      <c r="C54" s="629" t="s">
        <v>342</v>
      </c>
      <c r="D54" s="631">
        <v>3074.5</v>
      </c>
      <c r="E54" s="631">
        <v>1655.4</v>
      </c>
    </row>
    <row r="55" spans="2:5">
      <c r="B55" s="861" t="s">
        <v>341</v>
      </c>
      <c r="C55" s="861"/>
      <c r="D55" s="861"/>
    </row>
    <row r="56" spans="2:5" ht="17">
      <c r="B56" s="288">
        <v>25</v>
      </c>
      <c r="C56" s="627" t="s">
        <v>343</v>
      </c>
      <c r="D56" s="632">
        <v>9.3600000000000003E-2</v>
      </c>
      <c r="E56" s="632">
        <v>0.11169999999999999</v>
      </c>
    </row>
    <row r="57" spans="2:5" ht="34">
      <c r="B57" s="288" t="s">
        <v>829</v>
      </c>
      <c r="C57" s="627" t="s">
        <v>830</v>
      </c>
      <c r="D57" s="632">
        <v>9.3600000000000003E-2</v>
      </c>
      <c r="E57" s="632">
        <v>0.11169999999999999</v>
      </c>
    </row>
    <row r="58" spans="2:5" ht="34">
      <c r="B58" s="288" t="s">
        <v>831</v>
      </c>
      <c r="C58" s="627" t="s">
        <v>832</v>
      </c>
      <c r="D58" s="632">
        <v>9.3600000000000003E-2</v>
      </c>
      <c r="E58" s="632">
        <v>0.11169999999999999</v>
      </c>
    </row>
    <row r="59" spans="2:5" ht="17">
      <c r="B59" s="288">
        <v>26</v>
      </c>
      <c r="C59" s="627" t="s">
        <v>833</v>
      </c>
      <c r="D59" s="632">
        <v>0.03</v>
      </c>
      <c r="E59" s="632">
        <v>0.03</v>
      </c>
    </row>
    <row r="60" spans="2:5" ht="34">
      <c r="B60" s="288" t="s">
        <v>834</v>
      </c>
      <c r="C60" s="627" t="s">
        <v>835</v>
      </c>
      <c r="D60" s="633">
        <v>0</v>
      </c>
      <c r="E60" s="633">
        <v>0</v>
      </c>
    </row>
    <row r="61" spans="2:5">
      <c r="B61" s="288" t="s">
        <v>836</v>
      </c>
      <c r="C61" s="629" t="s">
        <v>837</v>
      </c>
      <c r="D61" s="633">
        <v>0</v>
      </c>
      <c r="E61" s="633">
        <v>0</v>
      </c>
    </row>
    <row r="62" spans="2:5">
      <c r="B62" s="288">
        <v>27</v>
      </c>
      <c r="C62" s="629" t="s">
        <v>352</v>
      </c>
      <c r="D62" s="633">
        <v>0</v>
      </c>
      <c r="E62" s="633">
        <v>0</v>
      </c>
    </row>
    <row r="63" spans="2:5">
      <c r="B63" s="288" t="s">
        <v>838</v>
      </c>
      <c r="C63" s="629" t="s">
        <v>354</v>
      </c>
      <c r="D63" s="632">
        <v>0.03</v>
      </c>
      <c r="E63" s="632">
        <v>0.03</v>
      </c>
    </row>
    <row r="64" spans="2:5">
      <c r="B64" s="862" t="s">
        <v>839</v>
      </c>
      <c r="C64" s="862"/>
      <c r="D64" s="862"/>
    </row>
    <row r="65" spans="2:5">
      <c r="B65" s="288" t="s">
        <v>840</v>
      </c>
      <c r="C65" s="629" t="s">
        <v>841</v>
      </c>
      <c r="D65" s="291" t="s">
        <v>842</v>
      </c>
      <c r="E65" s="291" t="s">
        <v>842</v>
      </c>
    </row>
    <row r="66" spans="2:5">
      <c r="B66" s="861" t="s">
        <v>843</v>
      </c>
      <c r="C66" s="861"/>
      <c r="D66" s="861"/>
    </row>
    <row r="67" spans="2:5" ht="51">
      <c r="B67" s="288">
        <v>28</v>
      </c>
      <c r="C67" s="627" t="s">
        <v>844</v>
      </c>
      <c r="D67" s="291" t="s">
        <v>90</v>
      </c>
      <c r="E67" s="291" t="s">
        <v>90</v>
      </c>
    </row>
    <row r="68" spans="2:5" ht="51">
      <c r="B68" s="288">
        <v>29</v>
      </c>
      <c r="C68" s="627" t="s">
        <v>845</v>
      </c>
      <c r="D68" s="291" t="s">
        <v>90</v>
      </c>
      <c r="E68" s="291" t="s">
        <v>90</v>
      </c>
    </row>
    <row r="69" spans="2:5" ht="68">
      <c r="B69" s="288">
        <v>30</v>
      </c>
      <c r="C69" s="627" t="s">
        <v>846</v>
      </c>
      <c r="D69" s="291" t="s">
        <v>90</v>
      </c>
      <c r="E69" s="291" t="s">
        <v>90</v>
      </c>
    </row>
    <row r="70" spans="2:5" ht="68">
      <c r="B70" s="288" t="s">
        <v>847</v>
      </c>
      <c r="C70" s="627" t="s">
        <v>848</v>
      </c>
      <c r="D70" s="291" t="s">
        <v>90</v>
      </c>
      <c r="E70" s="291" t="s">
        <v>90</v>
      </c>
    </row>
    <row r="71" spans="2:5" ht="68">
      <c r="B71" s="288">
        <v>31</v>
      </c>
      <c r="C71" s="627" t="s">
        <v>849</v>
      </c>
      <c r="D71" s="291" t="s">
        <v>90</v>
      </c>
      <c r="E71" s="291" t="s">
        <v>90</v>
      </c>
    </row>
    <row r="72" spans="2:5" ht="68">
      <c r="B72" s="288" t="s">
        <v>850</v>
      </c>
      <c r="C72" s="627" t="s">
        <v>851</v>
      </c>
      <c r="D72" s="291" t="s">
        <v>90</v>
      </c>
      <c r="E72" s="291" t="s">
        <v>90</v>
      </c>
    </row>
  </sheetData>
  <mergeCells count="10">
    <mergeCell ref="B52:D52"/>
    <mergeCell ref="B55:D55"/>
    <mergeCell ref="B64:D64"/>
    <mergeCell ref="B66:D66"/>
    <mergeCell ref="B5:C6"/>
    <mergeCell ref="B7:D7"/>
    <mergeCell ref="B15:D15"/>
    <mergeCell ref="B27:D27"/>
    <mergeCell ref="B35:D35"/>
    <mergeCell ref="B40:D40"/>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2:D17"/>
  <sheetViews>
    <sheetView showGridLines="0" zoomScaleNormal="100" workbookViewId="0">
      <selection activeCell="F9" sqref="F9"/>
    </sheetView>
  </sheetViews>
  <sheetFormatPr baseColWidth="10" defaultColWidth="9.1640625" defaultRowHeight="16"/>
  <cols>
    <col min="1" max="1" width="4.5" style="356" customWidth="1"/>
    <col min="2" max="2" width="9.1640625" style="356"/>
    <col min="3" max="3" width="32" style="356" customWidth="1"/>
    <col min="4" max="4" width="37.5" style="356" bestFit="1" customWidth="1"/>
    <col min="5" max="16384" width="9.1640625" style="356"/>
  </cols>
  <sheetData>
    <row r="2" spans="1:4" ht="22.25" customHeight="1">
      <c r="A2" s="353"/>
      <c r="B2" s="354" t="s">
        <v>852</v>
      </c>
      <c r="C2" s="355"/>
      <c r="D2" s="355"/>
    </row>
    <row r="3" spans="1:4">
      <c r="A3" s="353"/>
      <c r="B3" s="355"/>
      <c r="C3" s="355"/>
      <c r="D3" s="355"/>
    </row>
    <row r="4" spans="1:4">
      <c r="D4" s="289" t="s">
        <v>211</v>
      </c>
    </row>
    <row r="5" spans="1:4">
      <c r="B5" s="357"/>
      <c r="C5" s="357"/>
      <c r="D5" s="289" t="s">
        <v>763</v>
      </c>
    </row>
    <row r="6" spans="1:4" ht="68">
      <c r="B6" s="625" t="s">
        <v>853</v>
      </c>
      <c r="C6" s="358" t="s">
        <v>854</v>
      </c>
      <c r="D6" s="622">
        <f>D7+D8</f>
        <v>3050.51</v>
      </c>
    </row>
    <row r="7" spans="1:4" ht="17">
      <c r="B7" s="625" t="s">
        <v>855</v>
      </c>
      <c r="C7" s="359" t="s">
        <v>856</v>
      </c>
      <c r="D7" s="694">
        <v>0</v>
      </c>
    </row>
    <row r="8" spans="1:4" ht="34">
      <c r="B8" s="625" t="s">
        <v>857</v>
      </c>
      <c r="C8" s="359" t="s">
        <v>858</v>
      </c>
      <c r="D8" s="622">
        <f>D9+D10+D11+D12+D13+D14+D15+D16+D17</f>
        <v>3050.51</v>
      </c>
    </row>
    <row r="9" spans="1:4" ht="17">
      <c r="B9" s="625" t="s">
        <v>859</v>
      </c>
      <c r="C9" s="359" t="s">
        <v>508</v>
      </c>
      <c r="D9" s="694">
        <v>0</v>
      </c>
    </row>
    <row r="10" spans="1:4" ht="24" customHeight="1">
      <c r="B10" s="625" t="s">
        <v>492</v>
      </c>
      <c r="C10" s="359" t="s">
        <v>860</v>
      </c>
      <c r="D10" s="623">
        <v>512.76</v>
      </c>
    </row>
    <row r="11" spans="1:4" ht="68">
      <c r="B11" s="625" t="s">
        <v>861</v>
      </c>
      <c r="C11" s="359" t="s">
        <v>862</v>
      </c>
      <c r="D11" s="694">
        <v>0</v>
      </c>
    </row>
    <row r="12" spans="1:4" ht="17">
      <c r="B12" s="625" t="s">
        <v>863</v>
      </c>
      <c r="C12" s="359" t="s">
        <v>370</v>
      </c>
      <c r="D12" s="623">
        <v>20.96</v>
      </c>
    </row>
    <row r="13" spans="1:4" ht="34">
      <c r="B13" s="625" t="s">
        <v>864</v>
      </c>
      <c r="C13" s="359" t="s">
        <v>865</v>
      </c>
      <c r="D13" s="623">
        <v>1492.89</v>
      </c>
    </row>
    <row r="14" spans="1:4" ht="17">
      <c r="B14" s="625" t="s">
        <v>866</v>
      </c>
      <c r="C14" s="359" t="s">
        <v>542</v>
      </c>
      <c r="D14" s="623">
        <v>814.88</v>
      </c>
    </row>
    <row r="15" spans="1:4" ht="17">
      <c r="B15" s="625" t="s">
        <v>867</v>
      </c>
      <c r="C15" s="360" t="s">
        <v>372</v>
      </c>
      <c r="D15" s="623">
        <v>45.81</v>
      </c>
    </row>
    <row r="16" spans="1:4" ht="17">
      <c r="B16" s="625" t="s">
        <v>868</v>
      </c>
      <c r="C16" s="359" t="s">
        <v>518</v>
      </c>
      <c r="D16" s="623">
        <v>79.91</v>
      </c>
    </row>
    <row r="17" spans="2:4" ht="51">
      <c r="B17" s="625" t="s">
        <v>869</v>
      </c>
      <c r="C17" s="359" t="s">
        <v>870</v>
      </c>
      <c r="D17" s="623">
        <v>83.3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25"/>
  <sheetViews>
    <sheetView showGridLines="0" topLeftCell="A5" zoomScaleNormal="100" workbookViewId="0">
      <selection activeCell="G107" sqref="G107"/>
    </sheetView>
  </sheetViews>
  <sheetFormatPr baseColWidth="10" defaultColWidth="9.1640625" defaultRowHeight="16"/>
  <cols>
    <col min="1" max="1" width="6.1640625" style="33" customWidth="1"/>
    <col min="2" max="2" width="9.1640625" style="33"/>
    <col min="3" max="3" width="66.5" style="33" customWidth="1"/>
    <col min="4" max="4" width="35.5" style="33" customWidth="1"/>
    <col min="5" max="5" width="50.1640625" style="33" customWidth="1"/>
    <col min="6" max="6" width="31.5" style="33" customWidth="1"/>
    <col min="7" max="16384" width="9.1640625" style="33"/>
  </cols>
  <sheetData>
    <row r="2" spans="2:6">
      <c r="B2" s="42" t="s">
        <v>74</v>
      </c>
    </row>
    <row r="4" spans="2:6">
      <c r="D4" s="43" t="s">
        <v>75</v>
      </c>
      <c r="E4" s="44" t="s">
        <v>76</v>
      </c>
      <c r="F4" s="45"/>
    </row>
    <row r="5" spans="2:6" ht="51">
      <c r="B5" s="699"/>
      <c r="C5" s="699"/>
      <c r="D5" s="47" t="s">
        <v>77</v>
      </c>
      <c r="E5" s="47" t="s">
        <v>78</v>
      </c>
      <c r="F5" s="45"/>
    </row>
    <row r="6" spans="2:6">
      <c r="B6" s="696" t="s">
        <v>79</v>
      </c>
      <c r="C6" s="697"/>
      <c r="D6" s="697"/>
      <c r="E6" s="698"/>
      <c r="F6" s="45"/>
    </row>
    <row r="7" spans="2:6" ht="17">
      <c r="B7" s="48">
        <v>1</v>
      </c>
      <c r="C7" s="49" t="s">
        <v>80</v>
      </c>
      <c r="D7" s="50">
        <v>8</v>
      </c>
      <c r="E7" s="51">
        <v>20</v>
      </c>
      <c r="F7" s="45"/>
    </row>
    <row r="8" spans="2:6" ht="17">
      <c r="B8" s="47"/>
      <c r="C8" s="52" t="s">
        <v>81</v>
      </c>
      <c r="D8" s="53"/>
      <c r="E8" s="54"/>
      <c r="F8" s="45"/>
    </row>
    <row r="9" spans="2:6" ht="17">
      <c r="B9" s="47"/>
      <c r="C9" s="52" t="s">
        <v>82</v>
      </c>
      <c r="D9" s="53"/>
      <c r="E9" s="53"/>
      <c r="F9" s="45"/>
    </row>
    <row r="10" spans="2:6" ht="17">
      <c r="B10" s="47"/>
      <c r="C10" s="52" t="s">
        <v>83</v>
      </c>
      <c r="D10" s="53"/>
      <c r="E10" s="53"/>
      <c r="F10" s="45"/>
    </row>
    <row r="11" spans="2:6" ht="17">
      <c r="B11" s="47">
        <v>2</v>
      </c>
      <c r="C11" s="52" t="s">
        <v>84</v>
      </c>
      <c r="D11" s="55">
        <v>250.46</v>
      </c>
      <c r="E11" s="56" t="s">
        <v>85</v>
      </c>
      <c r="F11" s="57"/>
    </row>
    <row r="12" spans="2:6" ht="17">
      <c r="B12" s="47">
        <v>3</v>
      </c>
      <c r="C12" s="52" t="s">
        <v>86</v>
      </c>
      <c r="D12" s="55">
        <f>2.685+0.8</f>
        <v>3.4850000000000003</v>
      </c>
      <c r="E12" s="56" t="s">
        <v>87</v>
      </c>
    </row>
    <row r="13" spans="2:6" ht="17">
      <c r="B13" s="47" t="s">
        <v>88</v>
      </c>
      <c r="C13" s="52" t="s">
        <v>89</v>
      </c>
      <c r="D13" s="58" t="s">
        <v>90</v>
      </c>
      <c r="E13" s="56"/>
    </row>
    <row r="14" spans="2:6" ht="34">
      <c r="B14" s="47">
        <v>4</v>
      </c>
      <c r="C14" s="52" t="s">
        <v>91</v>
      </c>
      <c r="D14" s="58" t="s">
        <v>90</v>
      </c>
      <c r="E14" s="56"/>
    </row>
    <row r="15" spans="2:6" ht="17">
      <c r="B15" s="47">
        <v>5</v>
      </c>
      <c r="C15" s="52" t="s">
        <v>92</v>
      </c>
      <c r="D15" s="58" t="s">
        <v>90</v>
      </c>
      <c r="E15" s="56"/>
    </row>
    <row r="16" spans="2:6" ht="34">
      <c r="B16" s="47" t="s">
        <v>93</v>
      </c>
      <c r="C16" s="52" t="s">
        <v>94</v>
      </c>
      <c r="D16" s="55">
        <v>14.057</v>
      </c>
      <c r="E16" s="56" t="s">
        <v>95</v>
      </c>
    </row>
    <row r="17" spans="2:5" ht="17">
      <c r="B17" s="47">
        <v>6</v>
      </c>
      <c r="C17" s="52" t="s">
        <v>96</v>
      </c>
      <c r="D17" s="55">
        <f>8+250.46+14.057+2.685+0.8</f>
        <v>276.00200000000007</v>
      </c>
      <c r="E17" s="47"/>
    </row>
    <row r="18" spans="2:5">
      <c r="B18" s="696" t="s">
        <v>97</v>
      </c>
      <c r="C18" s="697"/>
      <c r="D18" s="697"/>
      <c r="E18" s="698"/>
    </row>
    <row r="19" spans="2:5" ht="17">
      <c r="B19" s="47">
        <v>7</v>
      </c>
      <c r="C19" s="52" t="s">
        <v>98</v>
      </c>
      <c r="D19" s="55">
        <v>-0.108</v>
      </c>
      <c r="E19" s="56"/>
    </row>
    <row r="20" spans="2:5" ht="17">
      <c r="B20" s="47">
        <v>8</v>
      </c>
      <c r="C20" s="52" t="s">
        <v>99</v>
      </c>
      <c r="D20" s="55">
        <v>-18.023</v>
      </c>
      <c r="E20" s="56">
        <v>8</v>
      </c>
    </row>
    <row r="21" spans="2:5" ht="17">
      <c r="B21" s="47">
        <v>9</v>
      </c>
      <c r="C21" s="52" t="s">
        <v>100</v>
      </c>
      <c r="D21" s="53"/>
      <c r="E21" s="59"/>
    </row>
    <row r="22" spans="2:5" ht="51">
      <c r="B22" s="47">
        <v>10</v>
      </c>
      <c r="C22" s="52" t="s">
        <v>101</v>
      </c>
      <c r="D22" s="58" t="s">
        <v>90</v>
      </c>
      <c r="E22" s="56"/>
    </row>
    <row r="23" spans="2:5" ht="34">
      <c r="B23" s="47">
        <v>11</v>
      </c>
      <c r="C23" s="52" t="s">
        <v>102</v>
      </c>
      <c r="D23" s="58" t="s">
        <v>90</v>
      </c>
      <c r="E23" s="56"/>
    </row>
    <row r="24" spans="2:5" ht="34">
      <c r="B24" s="47">
        <v>12</v>
      </c>
      <c r="C24" s="52" t="s">
        <v>103</v>
      </c>
      <c r="D24" s="58" t="s">
        <v>90</v>
      </c>
      <c r="E24" s="56"/>
    </row>
    <row r="25" spans="2:5" ht="34">
      <c r="B25" s="47">
        <v>13</v>
      </c>
      <c r="C25" s="52" t="s">
        <v>104</v>
      </c>
      <c r="D25" s="58" t="s">
        <v>90</v>
      </c>
      <c r="E25" s="56"/>
    </row>
    <row r="26" spans="2:5" ht="34">
      <c r="B26" s="47">
        <v>14</v>
      </c>
      <c r="C26" s="52" t="s">
        <v>105</v>
      </c>
      <c r="D26" s="58" t="s">
        <v>90</v>
      </c>
      <c r="E26" s="56"/>
    </row>
    <row r="27" spans="2:5" ht="17">
      <c r="B27" s="47">
        <v>15</v>
      </c>
      <c r="C27" s="52" t="s">
        <v>106</v>
      </c>
      <c r="D27" s="58" t="s">
        <v>90</v>
      </c>
      <c r="E27" s="56"/>
    </row>
    <row r="28" spans="2:5" ht="34">
      <c r="B28" s="47">
        <v>16</v>
      </c>
      <c r="C28" s="52" t="s">
        <v>107</v>
      </c>
      <c r="D28" s="58" t="s">
        <v>90</v>
      </c>
      <c r="E28" s="59"/>
    </row>
    <row r="29" spans="2:5" ht="68">
      <c r="B29" s="47">
        <v>17</v>
      </c>
      <c r="C29" s="52" t="s">
        <v>108</v>
      </c>
      <c r="D29" s="58" t="s">
        <v>90</v>
      </c>
      <c r="E29" s="56"/>
    </row>
    <row r="30" spans="2:5" ht="68">
      <c r="B30" s="47">
        <v>18</v>
      </c>
      <c r="C30" s="52" t="s">
        <v>109</v>
      </c>
      <c r="D30" s="58" t="s">
        <v>90</v>
      </c>
      <c r="E30" s="56"/>
    </row>
    <row r="31" spans="2:5" ht="68">
      <c r="B31" s="47">
        <v>19</v>
      </c>
      <c r="C31" s="52" t="s">
        <v>110</v>
      </c>
      <c r="D31" s="58" t="s">
        <v>90</v>
      </c>
      <c r="E31" s="56"/>
    </row>
    <row r="32" spans="2:5" ht="17">
      <c r="B32" s="47">
        <v>20</v>
      </c>
      <c r="C32" s="52" t="s">
        <v>100</v>
      </c>
      <c r="D32" s="60"/>
      <c r="E32" s="59"/>
    </row>
    <row r="33" spans="2:5" ht="34">
      <c r="B33" s="47" t="s">
        <v>111</v>
      </c>
      <c r="C33" s="52" t="s">
        <v>112</v>
      </c>
      <c r="D33" s="58" t="s">
        <v>90</v>
      </c>
      <c r="E33" s="59"/>
    </row>
    <row r="34" spans="2:5" ht="34">
      <c r="B34" s="47" t="s">
        <v>113</v>
      </c>
      <c r="C34" s="52" t="s">
        <v>114</v>
      </c>
      <c r="D34" s="58" t="s">
        <v>90</v>
      </c>
      <c r="E34" s="56"/>
    </row>
    <row r="35" spans="2:5" ht="17">
      <c r="B35" s="47" t="s">
        <v>115</v>
      </c>
      <c r="C35" s="52" t="s">
        <v>116</v>
      </c>
      <c r="D35" s="58" t="s">
        <v>90</v>
      </c>
      <c r="E35" s="56"/>
    </row>
    <row r="36" spans="2:5" ht="17">
      <c r="B36" s="47" t="s">
        <v>117</v>
      </c>
      <c r="C36" s="52" t="s">
        <v>118</v>
      </c>
      <c r="D36" s="58" t="s">
        <v>90</v>
      </c>
      <c r="E36" s="56"/>
    </row>
    <row r="37" spans="2:5" ht="51">
      <c r="B37" s="47">
        <v>21</v>
      </c>
      <c r="C37" s="52" t="s">
        <v>119</v>
      </c>
      <c r="D37" s="58" t="s">
        <v>90</v>
      </c>
      <c r="E37" s="56"/>
    </row>
    <row r="38" spans="2:5" ht="17">
      <c r="B38" s="47">
        <v>22</v>
      </c>
      <c r="C38" s="52" t="s">
        <v>120</v>
      </c>
      <c r="D38" s="58" t="s">
        <v>90</v>
      </c>
      <c r="E38" s="56"/>
    </row>
    <row r="39" spans="2:5" ht="51">
      <c r="B39" s="47">
        <v>23</v>
      </c>
      <c r="C39" s="52" t="s">
        <v>121</v>
      </c>
      <c r="D39" s="58" t="s">
        <v>90</v>
      </c>
      <c r="E39" s="59"/>
    </row>
    <row r="40" spans="2:5" ht="17">
      <c r="B40" s="47">
        <v>24</v>
      </c>
      <c r="C40" s="52" t="s">
        <v>100</v>
      </c>
      <c r="D40" s="60"/>
      <c r="E40" s="59"/>
    </row>
    <row r="41" spans="2:5" ht="17">
      <c r="B41" s="47">
        <v>25</v>
      </c>
      <c r="C41" s="52" t="s">
        <v>122</v>
      </c>
      <c r="D41" s="58" t="s">
        <v>90</v>
      </c>
      <c r="E41" s="56"/>
    </row>
    <row r="42" spans="2:5" ht="17">
      <c r="B42" s="47" t="s">
        <v>123</v>
      </c>
      <c r="C42" s="52" t="s">
        <v>124</v>
      </c>
      <c r="D42" s="58" t="s">
        <v>90</v>
      </c>
      <c r="E42" s="56"/>
    </row>
    <row r="43" spans="2:5" ht="68">
      <c r="B43" s="47" t="s">
        <v>125</v>
      </c>
      <c r="C43" s="52" t="s">
        <v>126</v>
      </c>
      <c r="D43" s="58" t="s">
        <v>90</v>
      </c>
      <c r="E43" s="53"/>
    </row>
    <row r="44" spans="2:5" ht="17">
      <c r="B44" s="47">
        <v>26</v>
      </c>
      <c r="C44" s="52" t="s">
        <v>100</v>
      </c>
      <c r="D44" s="53"/>
      <c r="E44" s="59"/>
    </row>
    <row r="45" spans="2:5" ht="34">
      <c r="B45" s="47">
        <v>27</v>
      </c>
      <c r="C45" s="52" t="s">
        <v>127</v>
      </c>
      <c r="D45" s="58" t="s">
        <v>90</v>
      </c>
      <c r="E45" s="56"/>
    </row>
    <row r="46" spans="2:5" ht="17">
      <c r="B46" s="47" t="s">
        <v>128</v>
      </c>
      <c r="C46" s="52" t="s">
        <v>129</v>
      </c>
      <c r="D46" s="55">
        <v>-1.1319999999999999</v>
      </c>
      <c r="E46" s="56"/>
    </row>
    <row r="47" spans="2:5" ht="17">
      <c r="B47" s="47">
        <v>28</v>
      </c>
      <c r="C47" s="52" t="s">
        <v>130</v>
      </c>
      <c r="D47" s="55">
        <f>D19+D20+D46</f>
        <v>-19.263000000000002</v>
      </c>
      <c r="E47" s="56"/>
    </row>
    <row r="48" spans="2:5" ht="17">
      <c r="B48" s="47">
        <v>29</v>
      </c>
      <c r="C48" s="52" t="s">
        <v>131</v>
      </c>
      <c r="D48" s="58">
        <v>256.7</v>
      </c>
      <c r="E48" s="56"/>
    </row>
    <row r="49" spans="2:5">
      <c r="B49" s="696" t="s">
        <v>132</v>
      </c>
      <c r="C49" s="697"/>
      <c r="D49" s="697"/>
      <c r="E49" s="698"/>
    </row>
    <row r="50" spans="2:5" ht="17">
      <c r="B50" s="47">
        <v>30</v>
      </c>
      <c r="C50" s="52" t="s">
        <v>80</v>
      </c>
      <c r="D50" s="55">
        <v>31.164000000000001</v>
      </c>
      <c r="E50" s="51" t="s">
        <v>133</v>
      </c>
    </row>
    <row r="51" spans="2:5" ht="34">
      <c r="B51" s="47">
        <v>31</v>
      </c>
      <c r="C51" s="52" t="s">
        <v>134</v>
      </c>
      <c r="D51" s="58" t="s">
        <v>90</v>
      </c>
      <c r="E51" s="59"/>
    </row>
    <row r="52" spans="2:5" ht="34">
      <c r="B52" s="47">
        <v>32</v>
      </c>
      <c r="C52" s="52" t="s">
        <v>135</v>
      </c>
      <c r="D52" s="58" t="s">
        <v>90</v>
      </c>
      <c r="E52" s="59"/>
    </row>
    <row r="53" spans="2:5" ht="34">
      <c r="B53" s="47">
        <v>33</v>
      </c>
      <c r="C53" s="52" t="s">
        <v>136</v>
      </c>
      <c r="D53" s="58" t="s">
        <v>90</v>
      </c>
      <c r="E53" s="56"/>
    </row>
    <row r="54" spans="2:5" ht="34">
      <c r="B54" s="47" t="s">
        <v>137</v>
      </c>
      <c r="C54" s="52" t="s">
        <v>138</v>
      </c>
      <c r="D54" s="58" t="s">
        <v>90</v>
      </c>
      <c r="E54" s="56"/>
    </row>
    <row r="55" spans="2:5" ht="34">
      <c r="B55" s="47" t="s">
        <v>139</v>
      </c>
      <c r="C55" s="52" t="s">
        <v>140</v>
      </c>
      <c r="D55" s="58" t="s">
        <v>90</v>
      </c>
      <c r="E55" s="56"/>
    </row>
    <row r="56" spans="2:5" ht="51">
      <c r="B56" s="47">
        <v>34</v>
      </c>
      <c r="C56" s="52" t="s">
        <v>141</v>
      </c>
      <c r="D56" s="58" t="s">
        <v>90</v>
      </c>
      <c r="E56" s="56"/>
    </row>
    <row r="57" spans="2:5" ht="17">
      <c r="B57" s="47">
        <v>35</v>
      </c>
      <c r="C57" s="52" t="s">
        <v>142</v>
      </c>
      <c r="D57" s="58" t="s">
        <v>90</v>
      </c>
      <c r="E57" s="56"/>
    </row>
    <row r="58" spans="2:5" ht="17">
      <c r="B58" s="47">
        <v>36</v>
      </c>
      <c r="C58" s="52" t="s">
        <v>143</v>
      </c>
      <c r="D58" s="55">
        <v>31.164000000000001</v>
      </c>
      <c r="E58" s="56"/>
    </row>
    <row r="59" spans="2:5">
      <c r="B59" s="696" t="s">
        <v>144</v>
      </c>
      <c r="C59" s="697"/>
      <c r="D59" s="697"/>
      <c r="E59" s="698"/>
    </row>
    <row r="60" spans="2:5" ht="34">
      <c r="B60" s="47">
        <v>37</v>
      </c>
      <c r="C60" s="52" t="s">
        <v>145</v>
      </c>
      <c r="D60" s="58" t="s">
        <v>90</v>
      </c>
      <c r="E60" s="59"/>
    </row>
    <row r="61" spans="2:5" ht="68">
      <c r="B61" s="47">
        <v>38</v>
      </c>
      <c r="C61" s="52" t="s">
        <v>146</v>
      </c>
      <c r="D61" s="58" t="s">
        <v>90</v>
      </c>
      <c r="E61" s="56"/>
    </row>
    <row r="62" spans="2:5" ht="68">
      <c r="B62" s="47">
        <v>39</v>
      </c>
      <c r="C62" s="52" t="s">
        <v>147</v>
      </c>
      <c r="D62" s="58" t="s">
        <v>90</v>
      </c>
      <c r="E62" s="56"/>
    </row>
    <row r="63" spans="2:5" ht="68">
      <c r="B63" s="47">
        <v>40</v>
      </c>
      <c r="C63" s="52" t="s">
        <v>148</v>
      </c>
      <c r="D63" s="58" t="s">
        <v>90</v>
      </c>
      <c r="E63" s="56"/>
    </row>
    <row r="64" spans="2:5" ht="17">
      <c r="B64" s="47">
        <v>41</v>
      </c>
      <c r="C64" s="52" t="s">
        <v>100</v>
      </c>
      <c r="D64" s="60"/>
      <c r="E64" s="56"/>
    </row>
    <row r="65" spans="2:8" ht="34">
      <c r="B65" s="47">
        <v>42</v>
      </c>
      <c r="C65" s="52" t="s">
        <v>149</v>
      </c>
      <c r="D65" s="58" t="s">
        <v>90</v>
      </c>
      <c r="E65" s="56"/>
    </row>
    <row r="66" spans="2:8" ht="17">
      <c r="B66" s="47" t="s">
        <v>150</v>
      </c>
      <c r="C66" s="52" t="s">
        <v>151</v>
      </c>
      <c r="D66" s="58" t="s">
        <v>90</v>
      </c>
      <c r="E66" s="56"/>
    </row>
    <row r="67" spans="2:8" ht="17">
      <c r="B67" s="47">
        <v>43</v>
      </c>
      <c r="C67" s="52" t="s">
        <v>152</v>
      </c>
      <c r="D67" s="58" t="s">
        <v>90</v>
      </c>
      <c r="E67" s="56"/>
    </row>
    <row r="68" spans="2:8" ht="17">
      <c r="B68" s="47">
        <v>44</v>
      </c>
      <c r="C68" s="52" t="s">
        <v>153</v>
      </c>
      <c r="D68" s="58">
        <v>31.2</v>
      </c>
      <c r="E68" s="59"/>
      <c r="H68" s="61"/>
    </row>
    <row r="69" spans="2:8" ht="17">
      <c r="B69" s="47">
        <v>45</v>
      </c>
      <c r="C69" s="52" t="s">
        <v>154</v>
      </c>
      <c r="D69" s="58">
        <f>D48+D68</f>
        <v>287.89999999999998</v>
      </c>
      <c r="E69" s="59"/>
    </row>
    <row r="70" spans="2:8">
      <c r="B70" s="696" t="s">
        <v>155</v>
      </c>
      <c r="C70" s="697"/>
      <c r="D70" s="697"/>
      <c r="E70" s="698"/>
    </row>
    <row r="71" spans="2:8" ht="17">
      <c r="B71" s="47">
        <v>46</v>
      </c>
      <c r="C71" s="52" t="s">
        <v>156</v>
      </c>
      <c r="D71" s="55">
        <v>72.98</v>
      </c>
      <c r="E71" s="56"/>
    </row>
    <row r="72" spans="2:8" ht="51">
      <c r="B72" s="47">
        <v>47</v>
      </c>
      <c r="C72" s="52" t="s">
        <v>157</v>
      </c>
      <c r="D72" s="58" t="s">
        <v>90</v>
      </c>
      <c r="E72" s="59"/>
    </row>
    <row r="73" spans="2:8" ht="34">
      <c r="B73" s="47" t="s">
        <v>158</v>
      </c>
      <c r="C73" s="52" t="s">
        <v>159</v>
      </c>
      <c r="D73" s="58" t="s">
        <v>90</v>
      </c>
      <c r="E73" s="59"/>
    </row>
    <row r="74" spans="2:8" ht="34">
      <c r="B74" s="47" t="s">
        <v>160</v>
      </c>
      <c r="C74" s="52" t="s">
        <v>161</v>
      </c>
      <c r="D74" s="58" t="s">
        <v>90</v>
      </c>
      <c r="E74" s="59"/>
    </row>
    <row r="75" spans="2:8" ht="51">
      <c r="B75" s="47">
        <v>48</v>
      </c>
      <c r="C75" s="52" t="s">
        <v>162</v>
      </c>
      <c r="D75" s="58" t="s">
        <v>90</v>
      </c>
      <c r="E75" s="56"/>
    </row>
    <row r="76" spans="2:8" ht="17">
      <c r="B76" s="47">
        <v>49</v>
      </c>
      <c r="C76" s="52" t="s">
        <v>163</v>
      </c>
      <c r="D76" s="58" t="s">
        <v>90</v>
      </c>
      <c r="E76" s="56"/>
    </row>
    <row r="77" spans="2:8" ht="17">
      <c r="B77" s="47">
        <v>50</v>
      </c>
      <c r="C77" s="52" t="s">
        <v>164</v>
      </c>
      <c r="D77" s="58" t="s">
        <v>90</v>
      </c>
      <c r="E77" s="56"/>
    </row>
    <row r="78" spans="2:8" ht="17">
      <c r="B78" s="47">
        <v>51</v>
      </c>
      <c r="C78" s="52" t="s">
        <v>165</v>
      </c>
      <c r="D78" s="55">
        <f>72.98</f>
        <v>72.98</v>
      </c>
      <c r="E78" s="58"/>
    </row>
    <row r="79" spans="2:8">
      <c r="B79" s="696" t="s">
        <v>166</v>
      </c>
      <c r="C79" s="697"/>
      <c r="D79" s="697"/>
      <c r="E79" s="698"/>
    </row>
    <row r="80" spans="2:8" ht="34">
      <c r="B80" s="47">
        <v>52</v>
      </c>
      <c r="C80" s="52" t="s">
        <v>167</v>
      </c>
      <c r="D80" s="58" t="s">
        <v>90</v>
      </c>
      <c r="E80" s="56"/>
    </row>
    <row r="81" spans="2:5" ht="68">
      <c r="B81" s="47">
        <v>53</v>
      </c>
      <c r="C81" s="52" t="s">
        <v>168</v>
      </c>
      <c r="D81" s="58" t="s">
        <v>90</v>
      </c>
      <c r="E81" s="56"/>
    </row>
    <row r="82" spans="2:5" ht="68">
      <c r="B82" s="47">
        <v>54</v>
      </c>
      <c r="C82" s="52" t="s">
        <v>169</v>
      </c>
      <c r="D82" s="58" t="s">
        <v>90</v>
      </c>
      <c r="E82" s="56"/>
    </row>
    <row r="83" spans="2:5" ht="17">
      <c r="B83" s="47" t="s">
        <v>170</v>
      </c>
      <c r="C83" s="52" t="s">
        <v>100</v>
      </c>
      <c r="D83" s="60"/>
      <c r="E83" s="56"/>
    </row>
    <row r="84" spans="2:5" ht="68">
      <c r="B84" s="47">
        <v>55</v>
      </c>
      <c r="C84" s="52" t="s">
        <v>171</v>
      </c>
      <c r="D84" s="58" t="s">
        <v>90</v>
      </c>
      <c r="E84" s="56"/>
    </row>
    <row r="85" spans="2:5" ht="17">
      <c r="B85" s="47">
        <v>56</v>
      </c>
      <c r="C85" s="52" t="s">
        <v>100</v>
      </c>
      <c r="D85" s="58"/>
      <c r="E85" s="59"/>
    </row>
    <row r="86" spans="2:5" ht="34">
      <c r="B86" s="47" t="s">
        <v>172</v>
      </c>
      <c r="C86" s="62" t="s">
        <v>173</v>
      </c>
      <c r="D86" s="58" t="s">
        <v>90</v>
      </c>
      <c r="E86" s="56"/>
    </row>
    <row r="87" spans="2:5" ht="17">
      <c r="B87" s="47" t="s">
        <v>174</v>
      </c>
      <c r="C87" s="62" t="s">
        <v>175</v>
      </c>
      <c r="D87" s="58" t="s">
        <v>90</v>
      </c>
      <c r="E87" s="56"/>
    </row>
    <row r="88" spans="2:5" ht="17">
      <c r="B88" s="47">
        <v>57</v>
      </c>
      <c r="C88" s="62" t="s">
        <v>176</v>
      </c>
      <c r="D88" s="58" t="s">
        <v>90</v>
      </c>
      <c r="E88" s="60"/>
    </row>
    <row r="89" spans="2:5" ht="17">
      <c r="B89" s="47">
        <v>58</v>
      </c>
      <c r="C89" s="62" t="s">
        <v>177</v>
      </c>
      <c r="D89" s="55">
        <f>D78</f>
        <v>72.98</v>
      </c>
      <c r="E89" s="56"/>
    </row>
    <row r="90" spans="2:5" ht="17">
      <c r="B90" s="47">
        <v>59</v>
      </c>
      <c r="C90" s="62" t="s">
        <v>178</v>
      </c>
      <c r="D90" s="55">
        <f>D69+D89</f>
        <v>360.88</v>
      </c>
      <c r="E90" s="56"/>
    </row>
    <row r="91" spans="2:5" ht="17">
      <c r="B91" s="47">
        <v>60</v>
      </c>
      <c r="C91" s="62" t="s">
        <v>179</v>
      </c>
      <c r="D91" s="63">
        <v>1764.64</v>
      </c>
      <c r="E91" s="56"/>
    </row>
    <row r="92" spans="2:5">
      <c r="B92" s="696" t="s">
        <v>180</v>
      </c>
      <c r="C92" s="697"/>
      <c r="D92" s="697"/>
      <c r="E92" s="698"/>
    </row>
    <row r="93" spans="2:5" ht="17">
      <c r="B93" s="47">
        <v>61</v>
      </c>
      <c r="C93" s="52" t="s">
        <v>181</v>
      </c>
      <c r="D93" s="64">
        <v>0.14549999999999999</v>
      </c>
      <c r="E93" s="56"/>
    </row>
    <row r="94" spans="2:5" ht="17">
      <c r="B94" s="47">
        <v>62</v>
      </c>
      <c r="C94" s="52" t="s">
        <v>182</v>
      </c>
      <c r="D94" s="64">
        <v>0.16309999999999999</v>
      </c>
      <c r="E94" s="56"/>
    </row>
    <row r="95" spans="2:5" ht="17">
      <c r="B95" s="47">
        <v>63</v>
      </c>
      <c r="C95" s="52" t="s">
        <v>183</v>
      </c>
      <c r="D95" s="64">
        <v>0.20449999999999999</v>
      </c>
      <c r="E95" s="56"/>
    </row>
    <row r="96" spans="2:5" ht="17">
      <c r="B96" s="47">
        <v>64</v>
      </c>
      <c r="C96" s="52" t="s">
        <v>184</v>
      </c>
      <c r="D96" s="64">
        <v>0.10730000000000001</v>
      </c>
      <c r="E96" s="56"/>
    </row>
    <row r="97" spans="2:6" ht="17">
      <c r="B97" s="47">
        <v>65</v>
      </c>
      <c r="C97" s="52" t="s">
        <v>185</v>
      </c>
      <c r="D97" s="64">
        <v>2.5000000000000001E-2</v>
      </c>
      <c r="E97" s="56"/>
      <c r="F97" s="65"/>
    </row>
    <row r="98" spans="2:6" ht="17">
      <c r="B98" s="47">
        <v>66</v>
      </c>
      <c r="C98" s="52" t="s">
        <v>186</v>
      </c>
      <c r="D98" s="64">
        <v>1.15E-2</v>
      </c>
      <c r="E98" s="56"/>
      <c r="F98" s="65"/>
    </row>
    <row r="99" spans="2:6" ht="17">
      <c r="B99" s="47">
        <v>67</v>
      </c>
      <c r="C99" s="52" t="s">
        <v>187</v>
      </c>
      <c r="D99" s="64">
        <v>2.8999999999999998E-3</v>
      </c>
      <c r="E99" s="56"/>
      <c r="F99" s="65"/>
    </row>
    <row r="100" spans="2:6" ht="34">
      <c r="B100" s="47" t="s">
        <v>188</v>
      </c>
      <c r="C100" s="66" t="s">
        <v>189</v>
      </c>
      <c r="D100" s="64">
        <v>5.0000000000000001E-3</v>
      </c>
      <c r="E100" s="56"/>
      <c r="F100" s="65"/>
    </row>
    <row r="101" spans="2:6" ht="34">
      <c r="B101" s="67" t="s">
        <v>190</v>
      </c>
      <c r="C101" s="68" t="s">
        <v>191</v>
      </c>
      <c r="D101" s="69">
        <v>1.7999999999999999E-2</v>
      </c>
      <c r="E101" s="56"/>
    </row>
    <row r="102" spans="2:6" ht="34">
      <c r="B102" s="47">
        <v>68</v>
      </c>
      <c r="C102" s="66" t="s">
        <v>192</v>
      </c>
      <c r="D102" s="64">
        <v>7.9100000000000004E-2</v>
      </c>
      <c r="E102" s="56"/>
    </row>
    <row r="103" spans="2:6" ht="17">
      <c r="B103" s="47">
        <v>69</v>
      </c>
      <c r="C103" s="62" t="s">
        <v>100</v>
      </c>
      <c r="D103" s="60"/>
      <c r="E103" s="59"/>
    </row>
    <row r="104" spans="2:6" ht="17">
      <c r="B104" s="47">
        <v>70</v>
      </c>
      <c r="C104" s="62" t="s">
        <v>100</v>
      </c>
      <c r="D104" s="60"/>
      <c r="E104" s="59"/>
    </row>
    <row r="105" spans="2:6" ht="17">
      <c r="B105" s="47">
        <v>71</v>
      </c>
      <c r="C105" s="62" t="s">
        <v>100</v>
      </c>
      <c r="D105" s="60"/>
      <c r="E105" s="59"/>
    </row>
    <row r="106" spans="2:6">
      <c r="B106" s="696" t="s">
        <v>193</v>
      </c>
      <c r="C106" s="697"/>
      <c r="D106" s="697"/>
      <c r="E106" s="698"/>
    </row>
    <row r="107" spans="2:6" ht="68">
      <c r="B107" s="47">
        <v>72</v>
      </c>
      <c r="C107" s="52" t="s">
        <v>194</v>
      </c>
      <c r="D107" s="58" t="s">
        <v>90</v>
      </c>
      <c r="E107" s="58"/>
    </row>
    <row r="108" spans="2:6" ht="68">
      <c r="B108" s="47">
        <v>73</v>
      </c>
      <c r="C108" s="52" t="s">
        <v>195</v>
      </c>
      <c r="D108" s="58" t="s">
        <v>90</v>
      </c>
      <c r="E108" s="56"/>
    </row>
    <row r="109" spans="2:6" ht="17">
      <c r="B109" s="47">
        <v>74</v>
      </c>
      <c r="C109" s="52" t="s">
        <v>100</v>
      </c>
      <c r="D109" s="58"/>
      <c r="E109" s="56"/>
    </row>
    <row r="110" spans="2:6" ht="51">
      <c r="B110" s="47">
        <v>75</v>
      </c>
      <c r="C110" s="52" t="s">
        <v>196</v>
      </c>
      <c r="D110" s="58" t="s">
        <v>90</v>
      </c>
      <c r="E110" s="56"/>
    </row>
    <row r="111" spans="2:6">
      <c r="B111" s="696" t="s">
        <v>197</v>
      </c>
      <c r="C111" s="697"/>
      <c r="D111" s="697"/>
      <c r="E111" s="698"/>
    </row>
    <row r="112" spans="2:6" ht="34">
      <c r="B112" s="47">
        <v>76</v>
      </c>
      <c r="C112" s="52" t="s">
        <v>198</v>
      </c>
      <c r="D112" s="58" t="s">
        <v>90</v>
      </c>
      <c r="E112" s="56"/>
    </row>
    <row r="113" spans="2:5" ht="34">
      <c r="B113" s="47">
        <v>77</v>
      </c>
      <c r="C113" s="52" t="s">
        <v>199</v>
      </c>
      <c r="D113" s="58" t="s">
        <v>90</v>
      </c>
      <c r="E113" s="56"/>
    </row>
    <row r="114" spans="2:5" ht="17">
      <c r="B114" s="703">
        <v>78</v>
      </c>
      <c r="C114" s="704" t="s">
        <v>200</v>
      </c>
      <c r="D114" s="58" t="s">
        <v>90</v>
      </c>
      <c r="E114" s="56"/>
    </row>
    <row r="115" spans="2:5" ht="17">
      <c r="B115" s="703"/>
      <c r="C115" s="704"/>
      <c r="D115" s="58" t="s">
        <v>90</v>
      </c>
      <c r="E115" s="56"/>
    </row>
    <row r="116" spans="2:5" ht="17">
      <c r="B116" s="703"/>
      <c r="C116" s="704"/>
      <c r="D116" s="58" t="s">
        <v>90</v>
      </c>
      <c r="E116" s="56"/>
    </row>
    <row r="117" spans="2:5" ht="17">
      <c r="B117" s="703"/>
      <c r="C117" s="704"/>
      <c r="D117" s="58" t="s">
        <v>90</v>
      </c>
      <c r="E117" s="56"/>
    </row>
    <row r="118" spans="2:5" ht="34">
      <c r="B118" s="47">
        <v>79</v>
      </c>
      <c r="C118" s="52" t="s">
        <v>201</v>
      </c>
      <c r="D118" s="58" t="s">
        <v>90</v>
      </c>
      <c r="E118" s="56"/>
    </row>
    <row r="119" spans="2:5">
      <c r="B119" s="700" t="s">
        <v>202</v>
      </c>
      <c r="C119" s="701"/>
      <c r="D119" s="701"/>
      <c r="E119" s="702"/>
    </row>
    <row r="120" spans="2:5" ht="17">
      <c r="B120" s="47">
        <v>80</v>
      </c>
      <c r="C120" s="52" t="s">
        <v>203</v>
      </c>
      <c r="D120" s="58" t="s">
        <v>90</v>
      </c>
      <c r="E120" s="56"/>
    </row>
    <row r="121" spans="2:5" ht="34">
      <c r="B121" s="47">
        <v>81</v>
      </c>
      <c r="C121" s="52" t="s">
        <v>204</v>
      </c>
      <c r="D121" s="58" t="s">
        <v>90</v>
      </c>
      <c r="E121" s="70"/>
    </row>
    <row r="122" spans="2:5" ht="17">
      <c r="B122" s="47">
        <v>82</v>
      </c>
      <c r="C122" s="52" t="s">
        <v>205</v>
      </c>
      <c r="D122" s="58" t="s">
        <v>90</v>
      </c>
      <c r="E122" s="56"/>
    </row>
    <row r="123" spans="2:5" ht="34">
      <c r="B123" s="47">
        <v>83</v>
      </c>
      <c r="C123" s="52" t="s">
        <v>206</v>
      </c>
      <c r="D123" s="58" t="s">
        <v>90</v>
      </c>
      <c r="E123" s="56"/>
    </row>
    <row r="124" spans="2:5" ht="17">
      <c r="B124" s="47">
        <v>84</v>
      </c>
      <c r="C124" s="52" t="s">
        <v>207</v>
      </c>
      <c r="D124" s="58" t="s">
        <v>90</v>
      </c>
      <c r="E124" s="56"/>
    </row>
    <row r="125" spans="2:5" ht="34">
      <c r="B125" s="47">
        <v>85</v>
      </c>
      <c r="C125" s="52" t="s">
        <v>208</v>
      </c>
      <c r="D125" s="58" t="s">
        <v>90</v>
      </c>
      <c r="E125" s="56"/>
    </row>
  </sheetData>
  <mergeCells count="13">
    <mergeCell ref="B119:E119"/>
    <mergeCell ref="B79:E79"/>
    <mergeCell ref="B92:E92"/>
    <mergeCell ref="B106:E106"/>
    <mergeCell ref="B111:E111"/>
    <mergeCell ref="B114:B117"/>
    <mergeCell ref="C114:C117"/>
    <mergeCell ref="B70:E70"/>
    <mergeCell ref="B5:C5"/>
    <mergeCell ref="B6:E6"/>
    <mergeCell ref="B18:E18"/>
    <mergeCell ref="B49:E49"/>
    <mergeCell ref="B59:E59"/>
  </mergeCells>
  <pageMargins left="0.7" right="0.7" top="0.75" bottom="0.75" header="0.3" footer="0.3"/>
  <pageSetup paperSize="9" orientation="portrait"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00A1-2319-49B5-AA3A-7BFE9E5FF0DF}">
  <dimension ref="A1:K46"/>
  <sheetViews>
    <sheetView showGridLines="0" topLeftCell="A4" zoomScaleNormal="100" zoomScaleSheetLayoutView="20" zoomScalePageLayoutView="80" workbookViewId="0">
      <selection activeCell="C37" sqref="C37:C38"/>
    </sheetView>
  </sheetViews>
  <sheetFormatPr baseColWidth="10" defaultColWidth="9.1640625" defaultRowHeight="16"/>
  <cols>
    <col min="1" max="1" width="9.1640625" style="16"/>
    <col min="2" max="2" width="10.33203125" style="16" customWidth="1"/>
    <col min="3" max="3" width="44.6640625" style="16" customWidth="1"/>
    <col min="4" max="7" width="19.33203125" style="16" bestFit="1" customWidth="1"/>
    <col min="8" max="11" width="17.33203125" style="16" bestFit="1" customWidth="1"/>
    <col min="12" max="16384" width="9.1640625" style="16"/>
  </cols>
  <sheetData>
    <row r="1" spans="1:11">
      <c r="A1" s="92"/>
      <c r="B1" s="33"/>
      <c r="C1" s="33"/>
      <c r="D1" s="33"/>
      <c r="E1" s="33"/>
      <c r="F1" s="33"/>
      <c r="G1" s="33"/>
      <c r="H1" s="33"/>
      <c r="I1" s="33"/>
      <c r="J1" s="33"/>
      <c r="K1" s="33"/>
    </row>
    <row r="2" spans="1:11">
      <c r="A2" s="33"/>
      <c r="B2" s="92" t="s">
        <v>604</v>
      </c>
      <c r="C2" s="33"/>
      <c r="D2" s="33"/>
      <c r="E2" s="33"/>
      <c r="F2" s="33"/>
      <c r="G2" s="33"/>
      <c r="H2" s="33"/>
      <c r="I2" s="33"/>
      <c r="J2" s="33"/>
      <c r="K2" s="33"/>
    </row>
    <row r="3" spans="1:11">
      <c r="A3" s="33"/>
      <c r="B3" s="175"/>
      <c r="C3" s="33"/>
      <c r="D3" s="33"/>
      <c r="E3" s="33"/>
      <c r="F3" s="33"/>
      <c r="G3" s="33"/>
      <c r="H3" s="33"/>
      <c r="I3" s="33"/>
      <c r="J3" s="33"/>
      <c r="K3" s="33"/>
    </row>
    <row r="4" spans="1:11" ht="17">
      <c r="A4" s="33"/>
      <c r="C4" s="396" t="s">
        <v>1243</v>
      </c>
    </row>
    <row r="5" spans="1:11">
      <c r="A5" s="33"/>
      <c r="C5" s="397"/>
    </row>
    <row r="6" spans="1:11">
      <c r="A6" s="33"/>
      <c r="B6" s="175"/>
      <c r="D6" s="154" t="s">
        <v>211</v>
      </c>
      <c r="E6" s="154" t="s">
        <v>212</v>
      </c>
      <c r="F6" s="154" t="s">
        <v>213</v>
      </c>
      <c r="G6" s="154" t="s">
        <v>298</v>
      </c>
      <c r="H6" s="154" t="s">
        <v>299</v>
      </c>
      <c r="I6" s="154" t="s">
        <v>378</v>
      </c>
      <c r="J6" s="154" t="s">
        <v>379</v>
      </c>
      <c r="K6" s="154" t="s">
        <v>380</v>
      </c>
    </row>
    <row r="7" spans="1:11" ht="16" customHeight="1">
      <c r="A7" s="33"/>
      <c r="D7" s="902" t="s">
        <v>605</v>
      </c>
      <c r="E7" s="903"/>
      <c r="F7" s="903"/>
      <c r="G7" s="904"/>
      <c r="H7" s="902" t="s">
        <v>606</v>
      </c>
      <c r="I7" s="903"/>
      <c r="J7" s="903"/>
      <c r="K7" s="904"/>
    </row>
    <row r="8" spans="1:11" ht="17">
      <c r="A8" s="33"/>
      <c r="B8" s="328" t="s">
        <v>367</v>
      </c>
      <c r="C8" s="396" t="s">
        <v>607</v>
      </c>
      <c r="D8" s="134" t="s">
        <v>608</v>
      </c>
      <c r="E8" s="134" t="s">
        <v>609</v>
      </c>
      <c r="F8" s="134" t="s">
        <v>610</v>
      </c>
      <c r="G8" s="134" t="s">
        <v>611</v>
      </c>
      <c r="H8" s="134" t="s">
        <v>608</v>
      </c>
      <c r="I8" s="134" t="s">
        <v>609</v>
      </c>
      <c r="J8" s="134" t="s">
        <v>610</v>
      </c>
      <c r="K8" s="134" t="s">
        <v>611</v>
      </c>
    </row>
    <row r="9" spans="1:11" ht="44" customHeight="1" thickBot="1">
      <c r="A9" s="33"/>
      <c r="B9" s="328" t="s">
        <v>368</v>
      </c>
      <c r="C9" s="396" t="s">
        <v>612</v>
      </c>
      <c r="D9" s="176"/>
      <c r="E9" s="176"/>
      <c r="F9" s="176"/>
      <c r="G9" s="176"/>
      <c r="H9" s="176"/>
      <c r="I9" s="176"/>
      <c r="J9" s="176"/>
      <c r="K9" s="176"/>
    </row>
    <row r="10" spans="1:11" ht="17" customHeight="1" thickBot="1">
      <c r="A10" s="33"/>
      <c r="B10" s="891" t="s">
        <v>613</v>
      </c>
      <c r="C10" s="892"/>
      <c r="D10" s="892"/>
      <c r="E10" s="892"/>
      <c r="F10" s="892"/>
      <c r="G10" s="892"/>
      <c r="H10" s="892"/>
      <c r="I10" s="892"/>
      <c r="J10" s="892"/>
      <c r="K10" s="893"/>
    </row>
    <row r="11" spans="1:11" ht="52" thickBot="1">
      <c r="A11" s="33"/>
      <c r="B11" s="398">
        <v>1</v>
      </c>
      <c r="C11" s="399" t="s">
        <v>614</v>
      </c>
      <c r="D11" s="888"/>
      <c r="E11" s="889"/>
      <c r="F11" s="889"/>
      <c r="G11" s="890"/>
      <c r="H11" s="467">
        <v>470</v>
      </c>
      <c r="I11" s="467">
        <v>511.7</v>
      </c>
      <c r="J11" s="467">
        <v>523.29999999999995</v>
      </c>
      <c r="K11" s="474">
        <v>525.70000000000005</v>
      </c>
    </row>
    <row r="12" spans="1:11" ht="17" customHeight="1" thickBot="1">
      <c r="A12" s="33"/>
      <c r="B12" s="891" t="s">
        <v>615</v>
      </c>
      <c r="C12" s="892"/>
      <c r="D12" s="892"/>
      <c r="E12" s="892"/>
      <c r="F12" s="892"/>
      <c r="G12" s="892"/>
      <c r="H12" s="892"/>
      <c r="I12" s="892"/>
      <c r="J12" s="892"/>
      <c r="K12" s="893"/>
    </row>
    <row r="13" spans="1:11" ht="35" thickBot="1">
      <c r="A13" s="33"/>
      <c r="B13" s="398">
        <v>2</v>
      </c>
      <c r="C13" s="399" t="s">
        <v>1251</v>
      </c>
      <c r="D13" s="467">
        <v>1516.6</v>
      </c>
      <c r="E13" s="467">
        <v>1162.5999999999999</v>
      </c>
      <c r="F13" s="467">
        <v>1136.9000000000001</v>
      </c>
      <c r="G13" s="467">
        <v>1109.3</v>
      </c>
      <c r="H13" s="467">
        <v>186.8</v>
      </c>
      <c r="I13" s="467">
        <v>178.7</v>
      </c>
      <c r="J13" s="467">
        <v>164.5</v>
      </c>
      <c r="K13" s="475">
        <v>152.1</v>
      </c>
    </row>
    <row r="14" spans="1:11" ht="18" thickBot="1">
      <c r="A14" s="33"/>
      <c r="B14" s="398">
        <v>3</v>
      </c>
      <c r="C14" s="400" t="s">
        <v>616</v>
      </c>
      <c r="D14" s="467">
        <v>66.7</v>
      </c>
      <c r="E14" s="467">
        <v>33.4</v>
      </c>
      <c r="F14" s="467">
        <v>7.5</v>
      </c>
      <c r="G14" s="688">
        <v>0</v>
      </c>
      <c r="H14" s="467">
        <v>3.3</v>
      </c>
      <c r="I14" s="467">
        <v>1.7</v>
      </c>
      <c r="J14" s="467">
        <v>0.4</v>
      </c>
      <c r="K14" s="690">
        <v>0</v>
      </c>
    </row>
    <row r="15" spans="1:11" ht="18" thickBot="1">
      <c r="A15" s="33"/>
      <c r="B15" s="398">
        <v>4</v>
      </c>
      <c r="C15" s="400" t="s">
        <v>617</v>
      </c>
      <c r="D15" s="467">
        <v>1131.9000000000001</v>
      </c>
      <c r="E15" s="467">
        <v>1129.2</v>
      </c>
      <c r="F15" s="467">
        <v>1129.4000000000001</v>
      </c>
      <c r="G15" s="467">
        <v>1109.3</v>
      </c>
      <c r="H15" s="467">
        <v>168.5</v>
      </c>
      <c r="I15" s="467">
        <v>177</v>
      </c>
      <c r="J15" s="467">
        <v>164.2</v>
      </c>
      <c r="K15" s="475">
        <v>152.1</v>
      </c>
    </row>
    <row r="16" spans="1:11" ht="18" thickBot="1">
      <c r="A16" s="33"/>
      <c r="B16" s="398">
        <v>5</v>
      </c>
      <c r="C16" s="399" t="s">
        <v>618</v>
      </c>
      <c r="D16" s="467">
        <v>11.8</v>
      </c>
      <c r="E16" s="467">
        <v>8</v>
      </c>
      <c r="F16" s="467">
        <v>4.5999999999999996</v>
      </c>
      <c r="G16" s="467">
        <v>2.2000000000000002</v>
      </c>
      <c r="H16" s="467">
        <v>6.8</v>
      </c>
      <c r="I16" s="467">
        <v>4.4000000000000004</v>
      </c>
      <c r="J16" s="467">
        <v>2.6</v>
      </c>
      <c r="K16" s="475">
        <v>1.5</v>
      </c>
    </row>
    <row r="17" spans="1:11" ht="35" thickBot="1">
      <c r="A17" s="33"/>
      <c r="B17" s="398">
        <v>6</v>
      </c>
      <c r="C17" s="401" t="s">
        <v>619</v>
      </c>
      <c r="D17" s="688">
        <v>0</v>
      </c>
      <c r="E17" s="688">
        <v>0</v>
      </c>
      <c r="F17" s="688">
        <v>0</v>
      </c>
      <c r="G17" s="688">
        <v>0</v>
      </c>
      <c r="H17" s="688">
        <v>0</v>
      </c>
      <c r="I17" s="688">
        <v>0</v>
      </c>
      <c r="J17" s="688">
        <v>0</v>
      </c>
      <c r="K17" s="689">
        <v>0</v>
      </c>
    </row>
    <row r="18" spans="1:11" ht="18" thickBot="1">
      <c r="A18" s="33"/>
      <c r="B18" s="402">
        <v>7</v>
      </c>
      <c r="C18" s="403" t="s">
        <v>620</v>
      </c>
      <c r="D18" s="467">
        <v>11.2</v>
      </c>
      <c r="E18" s="467">
        <v>7.4</v>
      </c>
      <c r="F18" s="467">
        <v>4</v>
      </c>
      <c r="G18" s="467">
        <v>1.6</v>
      </c>
      <c r="H18" s="467">
        <v>6.1</v>
      </c>
      <c r="I18" s="467">
        <v>3.8</v>
      </c>
      <c r="J18" s="467">
        <v>2</v>
      </c>
      <c r="K18" s="475">
        <v>0.9</v>
      </c>
    </row>
    <row r="19" spans="1:11" ht="18" thickBot="1">
      <c r="A19" s="33"/>
      <c r="B19" s="404">
        <v>8</v>
      </c>
      <c r="C19" s="403" t="s">
        <v>621</v>
      </c>
      <c r="D19" s="467">
        <v>0.6</v>
      </c>
      <c r="E19" s="467">
        <v>0.6</v>
      </c>
      <c r="F19" s="467">
        <v>0.6</v>
      </c>
      <c r="G19" s="467">
        <v>0.5</v>
      </c>
      <c r="H19" s="467">
        <v>0.6</v>
      </c>
      <c r="I19" s="467">
        <v>0.6</v>
      </c>
      <c r="J19" s="467">
        <v>0.6</v>
      </c>
      <c r="K19" s="475">
        <v>0.5</v>
      </c>
    </row>
    <row r="20" spans="1:11" ht="18" thickBot="1">
      <c r="A20" s="33"/>
      <c r="B20" s="404">
        <v>9</v>
      </c>
      <c r="C20" s="403" t="s">
        <v>622</v>
      </c>
      <c r="D20" s="885"/>
      <c r="E20" s="886"/>
      <c r="F20" s="886"/>
      <c r="G20" s="887"/>
      <c r="H20" s="467">
        <v>0</v>
      </c>
      <c r="I20" s="467">
        <v>0</v>
      </c>
      <c r="J20" s="467">
        <v>0</v>
      </c>
      <c r="K20" s="475">
        <v>0</v>
      </c>
    </row>
    <row r="21" spans="1:11" ht="18" thickBot="1">
      <c r="A21" s="33"/>
      <c r="B21" s="398">
        <v>10</v>
      </c>
      <c r="C21" s="399" t="s">
        <v>623</v>
      </c>
      <c r="D21" s="467">
        <v>204.5</v>
      </c>
      <c r="E21" s="467">
        <v>182.3</v>
      </c>
      <c r="F21" s="467">
        <v>167.6</v>
      </c>
      <c r="G21" s="467">
        <v>154</v>
      </c>
      <c r="H21" s="467">
        <v>25.8</v>
      </c>
      <c r="I21" s="467">
        <v>24.1</v>
      </c>
      <c r="J21" s="467">
        <v>20.7</v>
      </c>
      <c r="K21" s="475">
        <v>17.399999999999999</v>
      </c>
    </row>
    <row r="22" spans="1:11" ht="35" thickBot="1">
      <c r="A22" s="33"/>
      <c r="B22" s="398">
        <v>11</v>
      </c>
      <c r="C22" s="400" t="s">
        <v>624</v>
      </c>
      <c r="D22" s="688">
        <v>0</v>
      </c>
      <c r="E22" s="688">
        <v>0</v>
      </c>
      <c r="F22" s="688">
        <v>0</v>
      </c>
      <c r="G22" s="688">
        <v>0</v>
      </c>
      <c r="H22" s="688">
        <v>0</v>
      </c>
      <c r="I22" s="688">
        <v>0</v>
      </c>
      <c r="J22" s="688">
        <v>0</v>
      </c>
      <c r="K22" s="689">
        <v>0</v>
      </c>
    </row>
    <row r="23" spans="1:11" ht="35" thickBot="1">
      <c r="A23" s="33"/>
      <c r="B23" s="398">
        <v>12</v>
      </c>
      <c r="C23" s="400" t="s">
        <v>625</v>
      </c>
      <c r="D23" s="688">
        <v>0</v>
      </c>
      <c r="E23" s="688">
        <v>0</v>
      </c>
      <c r="F23" s="688">
        <v>0</v>
      </c>
      <c r="G23" s="688">
        <v>0</v>
      </c>
      <c r="H23" s="688">
        <v>0</v>
      </c>
      <c r="I23" s="688">
        <v>0</v>
      </c>
      <c r="J23" s="688">
        <v>0</v>
      </c>
      <c r="K23" s="689">
        <v>0</v>
      </c>
    </row>
    <row r="24" spans="1:11" ht="18" thickBot="1">
      <c r="A24" s="33"/>
      <c r="B24" s="398">
        <v>13</v>
      </c>
      <c r="C24" s="400" t="s">
        <v>626</v>
      </c>
      <c r="D24" s="467">
        <v>204.5</v>
      </c>
      <c r="E24" s="467">
        <v>182.3</v>
      </c>
      <c r="F24" s="467">
        <v>167.6</v>
      </c>
      <c r="G24" s="467">
        <v>154</v>
      </c>
      <c r="H24" s="467">
        <v>25.8</v>
      </c>
      <c r="I24" s="467">
        <v>24.1</v>
      </c>
      <c r="J24" s="467">
        <v>20.7</v>
      </c>
      <c r="K24" s="475">
        <v>17.399999999999999</v>
      </c>
    </row>
    <row r="25" spans="1:11" ht="18" thickBot="1">
      <c r="A25" s="33"/>
      <c r="B25" s="398">
        <v>14</v>
      </c>
      <c r="C25" s="399" t="s">
        <v>627</v>
      </c>
      <c r="D25" s="467">
        <v>2.8</v>
      </c>
      <c r="E25" s="467">
        <v>2.4</v>
      </c>
      <c r="F25" s="467">
        <v>2.2000000000000002</v>
      </c>
      <c r="G25" s="467">
        <v>1.7</v>
      </c>
      <c r="H25" s="688">
        <v>0</v>
      </c>
      <c r="I25" s="688">
        <v>0</v>
      </c>
      <c r="J25" s="688">
        <v>0</v>
      </c>
      <c r="K25" s="689">
        <v>0</v>
      </c>
    </row>
    <row r="26" spans="1:11" ht="18" thickBot="1">
      <c r="A26" s="33"/>
      <c r="B26" s="398">
        <v>15</v>
      </c>
      <c r="C26" s="399" t="s">
        <v>628</v>
      </c>
      <c r="D26" s="688">
        <v>0</v>
      </c>
      <c r="E26" s="688">
        <v>0</v>
      </c>
      <c r="F26" s="688">
        <v>0</v>
      </c>
      <c r="G26" s="688">
        <v>0</v>
      </c>
      <c r="H26" s="688">
        <v>0</v>
      </c>
      <c r="I26" s="688">
        <v>0</v>
      </c>
      <c r="J26" s="688">
        <v>0</v>
      </c>
      <c r="K26" s="689">
        <v>0</v>
      </c>
    </row>
    <row r="27" spans="1:11" ht="18" thickBot="1">
      <c r="A27" s="33"/>
      <c r="B27" s="405">
        <v>16</v>
      </c>
      <c r="C27" s="406" t="s">
        <v>629</v>
      </c>
      <c r="D27" s="888"/>
      <c r="E27" s="889"/>
      <c r="F27" s="889"/>
      <c r="G27" s="890"/>
      <c r="H27" s="467">
        <v>219.3</v>
      </c>
      <c r="I27" s="467">
        <v>207.1</v>
      </c>
      <c r="J27" s="467">
        <v>187.8</v>
      </c>
      <c r="K27" s="474">
        <v>171</v>
      </c>
    </row>
    <row r="28" spans="1:11" ht="17" customHeight="1" thickBot="1">
      <c r="A28" s="33"/>
      <c r="B28" s="891" t="s">
        <v>630</v>
      </c>
      <c r="C28" s="892"/>
      <c r="D28" s="892"/>
      <c r="E28" s="892"/>
      <c r="F28" s="892"/>
      <c r="G28" s="892"/>
      <c r="H28" s="892"/>
      <c r="I28" s="892"/>
      <c r="J28" s="892"/>
      <c r="K28" s="893"/>
    </row>
    <row r="29" spans="1:11" ht="18" thickBot="1">
      <c r="A29" s="33"/>
      <c r="B29" s="398">
        <v>17</v>
      </c>
      <c r="C29" s="407" t="s">
        <v>631</v>
      </c>
      <c r="D29" s="689">
        <v>0</v>
      </c>
      <c r="E29" s="689">
        <v>0</v>
      </c>
      <c r="F29" s="689">
        <v>0</v>
      </c>
      <c r="G29" s="689">
        <v>0</v>
      </c>
      <c r="H29" s="689">
        <v>0</v>
      </c>
      <c r="I29" s="689">
        <v>0</v>
      </c>
      <c r="J29" s="689">
        <v>0</v>
      </c>
      <c r="K29" s="689">
        <v>0</v>
      </c>
    </row>
    <row r="30" spans="1:11" ht="18" thickBot="1">
      <c r="A30" s="33"/>
      <c r="B30" s="398">
        <v>18</v>
      </c>
      <c r="C30" s="407" t="s">
        <v>632</v>
      </c>
      <c r="D30" s="469">
        <v>70.900000000000006</v>
      </c>
      <c r="E30" s="469">
        <v>68.7</v>
      </c>
      <c r="F30" s="469">
        <v>67.7</v>
      </c>
      <c r="G30" s="469">
        <v>62.4</v>
      </c>
      <c r="H30" s="469">
        <v>53.4</v>
      </c>
      <c r="I30" s="469">
        <v>50.3</v>
      </c>
      <c r="J30" s="469">
        <v>50.7</v>
      </c>
      <c r="K30" s="477">
        <v>47.4</v>
      </c>
    </row>
    <row r="31" spans="1:11" ht="18" thickBot="1">
      <c r="A31" s="33"/>
      <c r="B31" s="398">
        <v>19</v>
      </c>
      <c r="C31" s="407" t="s">
        <v>633</v>
      </c>
      <c r="D31" s="467">
        <v>3.4</v>
      </c>
      <c r="E31" s="467">
        <v>0</v>
      </c>
      <c r="F31" s="467">
        <v>0</v>
      </c>
      <c r="G31" s="467">
        <v>0</v>
      </c>
      <c r="H31" s="467">
        <v>0.7</v>
      </c>
      <c r="I31" s="689">
        <v>0</v>
      </c>
      <c r="J31" s="689">
        <v>0</v>
      </c>
      <c r="K31" s="689">
        <v>0</v>
      </c>
    </row>
    <row r="32" spans="1:11" ht="15" customHeight="1">
      <c r="A32" s="33"/>
      <c r="B32" s="866" t="s">
        <v>634</v>
      </c>
      <c r="C32" s="894" t="s">
        <v>635</v>
      </c>
      <c r="D32" s="896"/>
      <c r="E32" s="897"/>
      <c r="F32" s="897"/>
      <c r="G32" s="898"/>
      <c r="H32" s="905">
        <v>0</v>
      </c>
      <c r="I32" s="905">
        <v>0</v>
      </c>
      <c r="J32" s="905">
        <v>0</v>
      </c>
      <c r="K32" s="905">
        <v>0</v>
      </c>
    </row>
    <row r="33" spans="1:11" ht="16.5" customHeight="1" thickBot="1">
      <c r="A33" s="33"/>
      <c r="B33" s="882"/>
      <c r="C33" s="895"/>
      <c r="D33" s="899"/>
      <c r="E33" s="900"/>
      <c r="F33" s="900"/>
      <c r="G33" s="901"/>
      <c r="H33" s="906"/>
      <c r="I33" s="906"/>
      <c r="J33" s="906"/>
      <c r="K33" s="906"/>
    </row>
    <row r="34" spans="1:11" ht="15" customHeight="1">
      <c r="A34" s="33"/>
      <c r="B34" s="866" t="s">
        <v>636</v>
      </c>
      <c r="C34" s="894" t="s">
        <v>637</v>
      </c>
      <c r="D34" s="896"/>
      <c r="E34" s="897"/>
      <c r="F34" s="897"/>
      <c r="G34" s="898"/>
      <c r="H34" s="905">
        <v>0</v>
      </c>
      <c r="I34" s="905">
        <v>0</v>
      </c>
      <c r="J34" s="905">
        <v>0</v>
      </c>
      <c r="K34" s="905">
        <v>0</v>
      </c>
    </row>
    <row r="35" spans="1:11" ht="16.5" customHeight="1" thickBot="1">
      <c r="A35" s="33"/>
      <c r="B35" s="882"/>
      <c r="C35" s="895"/>
      <c r="D35" s="899"/>
      <c r="E35" s="900"/>
      <c r="F35" s="900"/>
      <c r="G35" s="901"/>
      <c r="H35" s="906"/>
      <c r="I35" s="906"/>
      <c r="J35" s="906"/>
      <c r="K35" s="906"/>
    </row>
    <row r="36" spans="1:11" ht="18" thickBot="1">
      <c r="A36" s="33"/>
      <c r="B36" s="374">
        <v>20</v>
      </c>
      <c r="C36" s="399" t="s">
        <v>638</v>
      </c>
      <c r="D36" s="470">
        <v>74.3</v>
      </c>
      <c r="E36" s="470">
        <v>68.7</v>
      </c>
      <c r="F36" s="470">
        <v>67.7</v>
      </c>
      <c r="G36" s="470">
        <v>62.4</v>
      </c>
      <c r="H36" s="470">
        <v>54</v>
      </c>
      <c r="I36" s="470">
        <v>50.3</v>
      </c>
      <c r="J36" s="470">
        <v>50.7</v>
      </c>
      <c r="K36" s="476">
        <v>47.4</v>
      </c>
    </row>
    <row r="37" spans="1:11" ht="16" customHeight="1">
      <c r="A37" s="33"/>
      <c r="B37" s="866" t="s">
        <v>111</v>
      </c>
      <c r="C37" s="883" t="s">
        <v>639</v>
      </c>
      <c r="D37" s="864">
        <v>0</v>
      </c>
      <c r="E37" s="864">
        <v>0</v>
      </c>
      <c r="F37" s="691">
        <v>0</v>
      </c>
      <c r="G37" s="691">
        <v>0</v>
      </c>
      <c r="H37" s="864">
        <v>0</v>
      </c>
      <c r="I37" s="864">
        <v>0</v>
      </c>
      <c r="J37" s="864">
        <v>0</v>
      </c>
      <c r="K37" s="864">
        <v>0</v>
      </c>
    </row>
    <row r="38" spans="1:11" ht="17" thickBot="1">
      <c r="A38" s="33"/>
      <c r="B38" s="882"/>
      <c r="C38" s="884"/>
      <c r="D38" s="865">
        <v>0</v>
      </c>
      <c r="E38" s="865">
        <v>0</v>
      </c>
      <c r="F38" s="692">
        <v>0</v>
      </c>
      <c r="G38" s="692">
        <v>0</v>
      </c>
      <c r="H38" s="865">
        <v>0</v>
      </c>
      <c r="I38" s="865">
        <v>0</v>
      </c>
      <c r="J38" s="865">
        <v>0</v>
      </c>
      <c r="K38" s="865">
        <v>0</v>
      </c>
    </row>
    <row r="39" spans="1:11" ht="16" customHeight="1">
      <c r="A39" s="33"/>
      <c r="B39" s="866" t="s">
        <v>113</v>
      </c>
      <c r="C39" s="883" t="s">
        <v>640</v>
      </c>
      <c r="D39" s="691">
        <v>0</v>
      </c>
      <c r="E39" s="864">
        <v>0</v>
      </c>
      <c r="F39" s="864">
        <v>0</v>
      </c>
      <c r="G39" s="864">
        <v>0</v>
      </c>
      <c r="H39" s="864">
        <v>0</v>
      </c>
      <c r="I39" s="864">
        <v>0</v>
      </c>
      <c r="J39" s="864">
        <v>0</v>
      </c>
      <c r="K39" s="864">
        <v>0</v>
      </c>
    </row>
    <row r="40" spans="1:11" ht="17" thickBot="1">
      <c r="A40" s="33"/>
      <c r="B40" s="882"/>
      <c r="C40" s="884"/>
      <c r="D40" s="692">
        <v>0</v>
      </c>
      <c r="E40" s="865">
        <v>0</v>
      </c>
      <c r="F40" s="865">
        <v>0</v>
      </c>
      <c r="G40" s="865">
        <v>0</v>
      </c>
      <c r="H40" s="865">
        <v>0</v>
      </c>
      <c r="I40" s="865">
        <v>0</v>
      </c>
      <c r="J40" s="865">
        <v>0</v>
      </c>
      <c r="K40" s="865">
        <v>0</v>
      </c>
    </row>
    <row r="41" spans="1:11" ht="15" customHeight="1">
      <c r="A41" s="33"/>
      <c r="B41" s="866" t="s">
        <v>115</v>
      </c>
      <c r="C41" s="868" t="s">
        <v>641</v>
      </c>
      <c r="D41" s="870">
        <v>74.3</v>
      </c>
      <c r="E41" s="870">
        <v>68.7</v>
      </c>
      <c r="F41" s="870">
        <v>67.7</v>
      </c>
      <c r="G41" s="870">
        <v>62.4</v>
      </c>
      <c r="H41" s="870">
        <v>54</v>
      </c>
      <c r="I41" s="870">
        <v>50.3</v>
      </c>
      <c r="J41" s="870">
        <v>50.7</v>
      </c>
      <c r="K41" s="870">
        <v>47.4</v>
      </c>
    </row>
    <row r="42" spans="1:11">
      <c r="A42" s="33"/>
      <c r="B42" s="867"/>
      <c r="C42" s="869"/>
      <c r="D42" s="871"/>
      <c r="E42" s="871"/>
      <c r="F42" s="872">
        <v>0</v>
      </c>
      <c r="G42" s="872">
        <v>0</v>
      </c>
      <c r="H42" s="872">
        <v>0</v>
      </c>
      <c r="I42" s="872">
        <v>0</v>
      </c>
      <c r="J42" s="872">
        <v>0</v>
      </c>
      <c r="K42" s="872">
        <v>0</v>
      </c>
    </row>
    <row r="43" spans="1:11">
      <c r="A43" s="33"/>
      <c r="B43" s="876" t="s">
        <v>642</v>
      </c>
      <c r="C43" s="877"/>
      <c r="D43" s="877"/>
      <c r="E43" s="877"/>
      <c r="F43" s="877"/>
      <c r="G43" s="877"/>
      <c r="H43" s="877"/>
      <c r="I43" s="877"/>
      <c r="J43" s="877"/>
      <c r="K43" s="878"/>
    </row>
    <row r="44" spans="1:11" ht="17" thickBot="1">
      <c r="A44" s="33"/>
      <c r="B44" s="408">
        <v>21</v>
      </c>
      <c r="C44" s="409" t="s">
        <v>643</v>
      </c>
      <c r="D44" s="879"/>
      <c r="E44" s="880"/>
      <c r="F44" s="880"/>
      <c r="G44" s="881"/>
      <c r="H44" s="471">
        <v>470</v>
      </c>
      <c r="I44" s="472">
        <v>511.7</v>
      </c>
      <c r="J44" s="472">
        <v>523.29999999999995</v>
      </c>
      <c r="K44" s="473">
        <v>525.70000000000005</v>
      </c>
    </row>
    <row r="45" spans="1:11" ht="18" thickBot="1">
      <c r="A45" s="33"/>
      <c r="B45" s="382">
        <v>22</v>
      </c>
      <c r="C45" s="410" t="s">
        <v>644</v>
      </c>
      <c r="D45" s="873"/>
      <c r="E45" s="874"/>
      <c r="F45" s="874"/>
      <c r="G45" s="875"/>
      <c r="H45" s="468">
        <v>165.3</v>
      </c>
      <c r="I45" s="468">
        <v>156.9</v>
      </c>
      <c r="J45" s="468">
        <v>137.1</v>
      </c>
      <c r="K45" s="474">
        <v>123.6</v>
      </c>
    </row>
    <row r="46" spans="1:11" ht="18" thickBot="1">
      <c r="A46" s="33"/>
      <c r="B46" s="411">
        <v>23</v>
      </c>
      <c r="C46" s="412" t="s">
        <v>645</v>
      </c>
      <c r="D46" s="873"/>
      <c r="E46" s="874"/>
      <c r="F46" s="874"/>
      <c r="G46" s="875"/>
      <c r="H46" s="450">
        <v>2.9444319090535647</v>
      </c>
      <c r="I46" s="450">
        <v>3.4158915806101127</v>
      </c>
      <c r="J46" s="450">
        <v>4.0023755329573687</v>
      </c>
      <c r="K46" s="451">
        <v>4.3166079223800189</v>
      </c>
    </row>
  </sheetData>
  <mergeCells count="55">
    <mergeCell ref="B12:C12"/>
    <mergeCell ref="D12:K12"/>
    <mergeCell ref="D7:G7"/>
    <mergeCell ref="H7:K7"/>
    <mergeCell ref="B10:C10"/>
    <mergeCell ref="D10:K10"/>
    <mergeCell ref="D11:G11"/>
    <mergeCell ref="H37:H38"/>
    <mergeCell ref="I37:I38"/>
    <mergeCell ref="J37:J38"/>
    <mergeCell ref="K37:K38"/>
    <mergeCell ref="B34:B35"/>
    <mergeCell ref="C34:C35"/>
    <mergeCell ref="D34:G35"/>
    <mergeCell ref="B37:B38"/>
    <mergeCell ref="C37:C38"/>
    <mergeCell ref="D37:D38"/>
    <mergeCell ref="E37:E38"/>
    <mergeCell ref="H34:H35"/>
    <mergeCell ref="I34:I35"/>
    <mergeCell ref="J34:J35"/>
    <mergeCell ref="K34:K35"/>
    <mergeCell ref="D20:G20"/>
    <mergeCell ref="D27:G27"/>
    <mergeCell ref="B28:K28"/>
    <mergeCell ref="B32:B33"/>
    <mergeCell ref="C32:C33"/>
    <mergeCell ref="D32:G33"/>
    <mergeCell ref="H32:H33"/>
    <mergeCell ref="I32:I33"/>
    <mergeCell ref="J32:J33"/>
    <mergeCell ref="K32:K33"/>
    <mergeCell ref="D46:G46"/>
    <mergeCell ref="H41:H42"/>
    <mergeCell ref="I41:I42"/>
    <mergeCell ref="J41:J42"/>
    <mergeCell ref="K41:K42"/>
    <mergeCell ref="B43:K43"/>
    <mergeCell ref="D44:G44"/>
    <mergeCell ref="D45:G45"/>
    <mergeCell ref="H39:H40"/>
    <mergeCell ref="I39:I40"/>
    <mergeCell ref="J39:J40"/>
    <mergeCell ref="K39:K40"/>
    <mergeCell ref="B41:B42"/>
    <mergeCell ref="C41:C42"/>
    <mergeCell ref="D41:D42"/>
    <mergeCell ref="E41:E42"/>
    <mergeCell ref="F41:F42"/>
    <mergeCell ref="G41:G42"/>
    <mergeCell ref="G39:G40"/>
    <mergeCell ref="B39:B40"/>
    <mergeCell ref="C39:C40"/>
    <mergeCell ref="E39:E40"/>
    <mergeCell ref="F39:F40"/>
  </mergeCells>
  <pageMargins left="0.7" right="0.7" top="0.75" bottom="0.75" header="0.3" footer="0.3"/>
  <pageSetup paperSize="9" scale="31" orientation="portrait" verticalDpi="90" r:id="rId1"/>
  <colBreaks count="1" manualBreakCount="1">
    <brk id="12"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C4F70-CB25-7649-9D6D-D12AEDB63402}">
  <dimension ref="B2:D12"/>
  <sheetViews>
    <sheetView workbookViewId="0">
      <selection activeCell="C16" sqref="C16"/>
    </sheetView>
  </sheetViews>
  <sheetFormatPr baseColWidth="10" defaultColWidth="10.5" defaultRowHeight="16"/>
  <cols>
    <col min="1" max="1" width="4.5" style="71" customWidth="1"/>
    <col min="2" max="2" width="9" style="71" customWidth="1"/>
    <col min="3" max="3" width="47.1640625" style="71" customWidth="1"/>
    <col min="4" max="4" width="57.5" style="71" customWidth="1"/>
    <col min="5" max="16384" width="10.5" style="71"/>
  </cols>
  <sheetData>
    <row r="2" spans="2:4">
      <c r="B2" s="394" t="s">
        <v>646</v>
      </c>
    </row>
    <row r="3" spans="2:4">
      <c r="B3" s="332" t="s">
        <v>647</v>
      </c>
    </row>
    <row r="4" spans="2:4">
      <c r="B4" s="332"/>
    </row>
    <row r="5" spans="2:4" ht="34">
      <c r="B5" s="206" t="s">
        <v>648</v>
      </c>
      <c r="C5" s="907" t="s">
        <v>649</v>
      </c>
      <c r="D5" s="908"/>
    </row>
    <row r="6" spans="2:4" ht="136">
      <c r="B6" s="206" t="s">
        <v>602</v>
      </c>
      <c r="C6" s="237" t="s">
        <v>650</v>
      </c>
      <c r="D6" s="237" t="s">
        <v>651</v>
      </c>
    </row>
    <row r="7" spans="2:4" ht="34">
      <c r="B7" s="206" t="s">
        <v>76</v>
      </c>
      <c r="C7" s="237" t="s">
        <v>652</v>
      </c>
      <c r="D7" s="237" t="s">
        <v>1244</v>
      </c>
    </row>
    <row r="8" spans="2:4" ht="68">
      <c r="B8" s="335" t="s">
        <v>603</v>
      </c>
      <c r="C8" s="237" t="s">
        <v>653</v>
      </c>
      <c r="D8" s="237" t="s">
        <v>654</v>
      </c>
    </row>
    <row r="9" spans="2:4" ht="51">
      <c r="B9" s="206" t="s">
        <v>655</v>
      </c>
      <c r="C9" s="237" t="s">
        <v>656</v>
      </c>
      <c r="D9" s="237" t="s">
        <v>657</v>
      </c>
    </row>
    <row r="10" spans="2:4" ht="17">
      <c r="B10" s="335" t="s">
        <v>658</v>
      </c>
      <c r="C10" s="237" t="s">
        <v>659</v>
      </c>
      <c r="D10" s="237" t="s">
        <v>660</v>
      </c>
    </row>
    <row r="11" spans="2:4" ht="51">
      <c r="B11" s="206" t="s">
        <v>661</v>
      </c>
      <c r="C11" s="237" t="s">
        <v>662</v>
      </c>
      <c r="D11" s="237" t="s">
        <v>663</v>
      </c>
    </row>
    <row r="12" spans="2:4" ht="68">
      <c r="B12" s="206" t="s">
        <v>664</v>
      </c>
      <c r="C12" s="237" t="s">
        <v>665</v>
      </c>
      <c r="D12" s="237"/>
    </row>
  </sheetData>
  <mergeCells count="1">
    <mergeCell ref="C5:D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BC14F-B514-4B57-A9BB-BA86F8CF3245}">
  <dimension ref="B2:J57"/>
  <sheetViews>
    <sheetView showGridLines="0" topLeftCell="A19" zoomScale="107" zoomScaleNormal="107" zoomScalePageLayoutView="80" workbookViewId="0">
      <selection activeCell="J46" sqref="J46:J48"/>
    </sheetView>
  </sheetViews>
  <sheetFormatPr baseColWidth="10" defaultColWidth="9.1640625" defaultRowHeight="16"/>
  <cols>
    <col min="1" max="1" width="6.1640625" style="33" customWidth="1"/>
    <col min="2" max="2" width="28.1640625" style="33" customWidth="1"/>
    <col min="3" max="3" width="16.33203125" style="33" customWidth="1"/>
    <col min="4" max="4" width="10.1640625" style="33" customWidth="1"/>
    <col min="5" max="5" width="64.5" style="33" customWidth="1"/>
    <col min="6" max="6" width="24" style="33" customWidth="1"/>
    <col min="7" max="10" width="18.6640625" style="33" customWidth="1"/>
    <col min="11" max="16384" width="9.1640625" style="33"/>
  </cols>
  <sheetData>
    <row r="2" spans="2:10">
      <c r="B2" s="91" t="s">
        <v>666</v>
      </c>
    </row>
    <row r="3" spans="2:10">
      <c r="B3" s="92" t="s">
        <v>667</v>
      </c>
    </row>
    <row r="5" spans="2:10" ht="18" thickBot="1">
      <c r="B5" s="369" t="s">
        <v>668</v>
      </c>
    </row>
    <row r="6" spans="2:10" ht="18" thickBot="1">
      <c r="B6" s="370"/>
      <c r="C6" s="371"/>
      <c r="D6" s="915"/>
      <c r="E6" s="916"/>
      <c r="F6" s="488" t="s">
        <v>211</v>
      </c>
      <c r="G6" s="489" t="s">
        <v>212</v>
      </c>
      <c r="H6" s="488" t="s">
        <v>213</v>
      </c>
      <c r="I6" s="372" t="s">
        <v>298</v>
      </c>
      <c r="J6" s="373" t="s">
        <v>299</v>
      </c>
    </row>
    <row r="7" spans="2:10" ht="17" thickBot="1">
      <c r="B7" s="917" t="s">
        <v>669</v>
      </c>
      <c r="C7" s="918"/>
      <c r="D7" s="919" t="s">
        <v>670</v>
      </c>
      <c r="E7" s="920"/>
      <c r="F7" s="925" t="s">
        <v>671</v>
      </c>
      <c r="G7" s="926"/>
      <c r="H7" s="926"/>
      <c r="I7" s="927"/>
      <c r="J7" s="930" t="s">
        <v>672</v>
      </c>
    </row>
    <row r="8" spans="2:10" ht="15" customHeight="1">
      <c r="B8" s="911" t="s">
        <v>673</v>
      </c>
      <c r="C8" s="913" t="s">
        <v>674</v>
      </c>
      <c r="D8" s="921"/>
      <c r="E8" s="922"/>
      <c r="F8" s="933" t="s">
        <v>675</v>
      </c>
      <c r="G8" s="933" t="s">
        <v>676</v>
      </c>
      <c r="H8" s="933" t="s">
        <v>677</v>
      </c>
      <c r="I8" s="935" t="s">
        <v>678</v>
      </c>
      <c r="J8" s="931"/>
    </row>
    <row r="9" spans="2:10" ht="17" thickBot="1">
      <c r="B9" s="912"/>
      <c r="C9" s="914"/>
      <c r="D9" s="923"/>
      <c r="E9" s="924"/>
      <c r="F9" s="934"/>
      <c r="G9" s="934"/>
      <c r="H9" s="934"/>
      <c r="I9" s="936"/>
      <c r="J9" s="932"/>
    </row>
    <row r="10" spans="2:10" ht="18" thickBot="1">
      <c r="B10" s="376"/>
      <c r="C10" s="377" t="s">
        <v>679</v>
      </c>
      <c r="D10" s="928" t="s">
        <v>680</v>
      </c>
      <c r="E10" s="928"/>
      <c r="F10" s="928"/>
      <c r="G10" s="928"/>
      <c r="H10" s="928"/>
      <c r="I10" s="928"/>
      <c r="J10" s="929"/>
    </row>
    <row r="11" spans="2:10" ht="18" thickBot="1">
      <c r="B11" s="378"/>
      <c r="C11" s="379" t="s">
        <v>681</v>
      </c>
      <c r="D11" s="667">
        <v>1</v>
      </c>
      <c r="E11" s="379" t="s">
        <v>682</v>
      </c>
      <c r="F11" s="650">
        <v>307</v>
      </c>
      <c r="G11" s="650">
        <v>0.5</v>
      </c>
      <c r="H11" s="676">
        <v>0</v>
      </c>
      <c r="I11" s="650">
        <v>72.7</v>
      </c>
      <c r="J11" s="651">
        <v>379.7</v>
      </c>
    </row>
    <row r="12" spans="2:10" ht="18" thickBot="1">
      <c r="B12" s="606" t="s">
        <v>683</v>
      </c>
      <c r="C12" s="380"/>
      <c r="D12" s="668">
        <v>2</v>
      </c>
      <c r="E12" s="381" t="s">
        <v>684</v>
      </c>
      <c r="F12" s="648">
        <v>307</v>
      </c>
      <c r="G12" s="648">
        <v>0.5</v>
      </c>
      <c r="H12" s="677">
        <v>0</v>
      </c>
      <c r="I12" s="648">
        <v>72.7</v>
      </c>
      <c r="J12" s="649">
        <v>379.7</v>
      </c>
    </row>
    <row r="13" spans="2:10" ht="18" thickBot="1">
      <c r="B13" s="606" t="s">
        <v>685</v>
      </c>
      <c r="C13" s="380"/>
      <c r="D13" s="668">
        <v>3</v>
      </c>
      <c r="E13" s="381" t="s">
        <v>686</v>
      </c>
      <c r="F13" s="608"/>
      <c r="G13" s="672">
        <v>0</v>
      </c>
      <c r="H13" s="673">
        <v>0</v>
      </c>
      <c r="I13" s="674">
        <v>0</v>
      </c>
      <c r="J13" s="675">
        <v>0</v>
      </c>
    </row>
    <row r="14" spans="2:10" ht="18" thickBot="1">
      <c r="B14" s="607"/>
      <c r="C14" s="379"/>
      <c r="D14" s="669">
        <v>4</v>
      </c>
      <c r="E14" s="379" t="s">
        <v>687</v>
      </c>
      <c r="F14" s="608"/>
      <c r="G14" s="650">
        <v>1887.2</v>
      </c>
      <c r="H14" s="651">
        <v>381.1</v>
      </c>
      <c r="I14" s="652">
        <v>358.5</v>
      </c>
      <c r="J14" s="653">
        <v>2439.6</v>
      </c>
    </row>
    <row r="15" spans="2:10" ht="18" thickBot="1">
      <c r="B15" s="606" t="s">
        <v>688</v>
      </c>
      <c r="C15" s="380"/>
      <c r="D15" s="668">
        <v>5</v>
      </c>
      <c r="E15" s="381" t="s">
        <v>616</v>
      </c>
      <c r="F15" s="608"/>
      <c r="G15" s="643">
        <v>491.3</v>
      </c>
      <c r="H15" s="644">
        <v>300.60000000000002</v>
      </c>
      <c r="I15" s="645">
        <v>253.8</v>
      </c>
      <c r="J15" s="646">
        <v>1006</v>
      </c>
    </row>
    <row r="16" spans="2:10" ht="18" thickBot="1">
      <c r="B16" s="606" t="s">
        <v>689</v>
      </c>
      <c r="C16" s="380"/>
      <c r="D16" s="668">
        <v>6</v>
      </c>
      <c r="E16" s="381" t="s">
        <v>617</v>
      </c>
      <c r="F16" s="608"/>
      <c r="G16" s="643">
        <v>1395.9</v>
      </c>
      <c r="H16" s="644">
        <v>80.5</v>
      </c>
      <c r="I16" s="645">
        <v>104.8</v>
      </c>
      <c r="J16" s="646">
        <v>1433.6</v>
      </c>
    </row>
    <row r="17" spans="2:10" ht="18" thickBot="1">
      <c r="B17" s="607"/>
      <c r="C17" s="379"/>
      <c r="D17" s="669">
        <v>7</v>
      </c>
      <c r="E17" s="379" t="s">
        <v>690</v>
      </c>
      <c r="F17" s="608"/>
      <c r="G17" s="650">
        <v>21.3</v>
      </c>
      <c r="H17" s="678">
        <v>0</v>
      </c>
      <c r="I17" s="652">
        <v>0</v>
      </c>
      <c r="J17" s="653">
        <v>6.8</v>
      </c>
    </row>
    <row r="18" spans="2:10" ht="18" thickBot="1">
      <c r="B18" s="606" t="s">
        <v>691</v>
      </c>
      <c r="C18" s="380"/>
      <c r="D18" s="668">
        <v>8</v>
      </c>
      <c r="E18" s="381" t="s">
        <v>692</v>
      </c>
      <c r="F18" s="608"/>
      <c r="G18" s="673">
        <v>0</v>
      </c>
      <c r="H18" s="673">
        <v>0</v>
      </c>
      <c r="I18" s="673">
        <v>0</v>
      </c>
      <c r="J18" s="673">
        <v>0</v>
      </c>
    </row>
    <row r="19" spans="2:10" ht="18" thickBot="1">
      <c r="B19" s="606" t="s">
        <v>693</v>
      </c>
      <c r="C19" s="380"/>
      <c r="D19" s="668">
        <v>9</v>
      </c>
      <c r="E19" s="384" t="s">
        <v>694</v>
      </c>
      <c r="F19" s="608"/>
      <c r="G19" s="643">
        <v>21.3</v>
      </c>
      <c r="H19" s="673">
        <v>0</v>
      </c>
      <c r="I19" s="673">
        <v>0</v>
      </c>
      <c r="J19" s="646">
        <v>6.8</v>
      </c>
    </row>
    <row r="20" spans="2:10" ht="18" thickBot="1">
      <c r="B20" s="607">
        <v>45</v>
      </c>
      <c r="C20" s="379"/>
      <c r="D20" s="669">
        <v>10</v>
      </c>
      <c r="E20" s="379" t="s">
        <v>695</v>
      </c>
      <c r="F20" s="608"/>
      <c r="G20" s="678">
        <v>0</v>
      </c>
      <c r="H20" s="678">
        <v>0</v>
      </c>
      <c r="I20" s="678">
        <v>0</v>
      </c>
      <c r="J20" s="678">
        <v>0</v>
      </c>
    </row>
    <row r="21" spans="2:10" ht="18" thickBot="1">
      <c r="B21" s="607"/>
      <c r="C21" s="379"/>
      <c r="D21" s="669">
        <v>11</v>
      </c>
      <c r="E21" s="379" t="s">
        <v>696</v>
      </c>
      <c r="F21" s="678">
        <v>0</v>
      </c>
      <c r="G21" s="678">
        <v>0</v>
      </c>
      <c r="H21" s="678">
        <v>0</v>
      </c>
      <c r="I21" s="652">
        <v>17.600000000000001</v>
      </c>
      <c r="J21" s="653">
        <v>17.600000000000001</v>
      </c>
    </row>
    <row r="22" spans="2:10" ht="18" thickBot="1">
      <c r="B22" s="606" t="s">
        <v>697</v>
      </c>
      <c r="C22" s="380"/>
      <c r="D22" s="668">
        <v>12</v>
      </c>
      <c r="E22" s="381" t="s">
        <v>698</v>
      </c>
      <c r="F22" s="673">
        <v>0</v>
      </c>
      <c r="G22" s="679">
        <v>0</v>
      </c>
      <c r="H22" s="679">
        <v>0</v>
      </c>
      <c r="I22" s="679">
        <v>0</v>
      </c>
      <c r="J22" s="679">
        <v>0</v>
      </c>
    </row>
    <row r="23" spans="2:10" ht="35" thickBot="1">
      <c r="B23" s="606" t="s">
        <v>699</v>
      </c>
      <c r="C23" s="380"/>
      <c r="D23" s="668">
        <v>13</v>
      </c>
      <c r="E23" s="381" t="s">
        <v>700</v>
      </c>
      <c r="F23" s="608"/>
      <c r="G23" s="673">
        <v>0</v>
      </c>
      <c r="H23" s="673">
        <v>0</v>
      </c>
      <c r="I23" s="645">
        <v>17.600000000000001</v>
      </c>
      <c r="J23" s="646">
        <v>17.600000000000001</v>
      </c>
    </row>
    <row r="24" spans="2:10" ht="18" thickBot="1">
      <c r="B24" s="385"/>
      <c r="C24" s="386"/>
      <c r="D24" s="670">
        <v>14</v>
      </c>
      <c r="E24" s="386" t="s">
        <v>701</v>
      </c>
      <c r="F24" s="499"/>
      <c r="G24" s="499"/>
      <c r="H24" s="602"/>
      <c r="I24" s="452"/>
      <c r="J24" s="618">
        <v>2843.7</v>
      </c>
    </row>
    <row r="26" spans="2:10" ht="17" thickBot="1">
      <c r="B26" s="42" t="s">
        <v>702</v>
      </c>
    </row>
    <row r="27" spans="2:10" ht="18" thickBot="1">
      <c r="B27" s="370"/>
      <c r="C27" s="371"/>
      <c r="D27" s="486"/>
      <c r="E27" s="487"/>
      <c r="F27" s="497" t="s">
        <v>211</v>
      </c>
      <c r="G27" s="488" t="s">
        <v>212</v>
      </c>
      <c r="H27" s="498" t="s">
        <v>213</v>
      </c>
      <c r="I27" s="388" t="s">
        <v>298</v>
      </c>
      <c r="J27" s="373" t="s">
        <v>299</v>
      </c>
    </row>
    <row r="28" spans="2:10" ht="30" customHeight="1" thickBot="1">
      <c r="B28" s="909" t="s">
        <v>703</v>
      </c>
      <c r="C28" s="910"/>
      <c r="D28" s="490" t="s">
        <v>670</v>
      </c>
      <c r="E28" s="491"/>
      <c r="F28" s="488" t="s">
        <v>671</v>
      </c>
      <c r="G28" s="489"/>
      <c r="H28" s="489"/>
      <c r="I28" s="372"/>
      <c r="J28" s="480" t="s">
        <v>672</v>
      </c>
    </row>
    <row r="29" spans="2:10" ht="16" customHeight="1">
      <c r="B29" s="911" t="s">
        <v>673</v>
      </c>
      <c r="C29" s="913" t="s">
        <v>674</v>
      </c>
      <c r="D29" s="492"/>
      <c r="E29" s="493"/>
      <c r="F29" s="374" t="s">
        <v>675</v>
      </c>
      <c r="G29" s="374" t="s">
        <v>676</v>
      </c>
      <c r="H29" s="374" t="s">
        <v>677</v>
      </c>
      <c r="I29" s="484" t="s">
        <v>678</v>
      </c>
      <c r="J29" s="481"/>
    </row>
    <row r="30" spans="2:10" ht="17" thickBot="1">
      <c r="B30" s="912"/>
      <c r="C30" s="914"/>
      <c r="D30" s="494"/>
      <c r="E30" s="375"/>
      <c r="F30" s="483"/>
      <c r="G30" s="483"/>
      <c r="H30" s="483"/>
      <c r="I30" s="485"/>
      <c r="J30" s="482"/>
    </row>
    <row r="31" spans="2:10" ht="18" thickBot="1">
      <c r="B31" s="604"/>
      <c r="C31" s="377" t="s">
        <v>704</v>
      </c>
      <c r="D31" s="495" t="s">
        <v>705</v>
      </c>
      <c r="E31" s="495"/>
      <c r="F31" s="495"/>
      <c r="G31" s="495"/>
      <c r="H31" s="495"/>
      <c r="I31" s="495"/>
      <c r="J31" s="496"/>
    </row>
    <row r="32" spans="2:10" ht="18" thickBot="1">
      <c r="B32" s="607" t="s">
        <v>706</v>
      </c>
      <c r="C32" s="379" t="s">
        <v>681</v>
      </c>
      <c r="D32" s="671">
        <v>15</v>
      </c>
      <c r="E32" s="379" t="s">
        <v>707</v>
      </c>
      <c r="F32" s="389"/>
      <c r="G32" s="611"/>
      <c r="H32" s="612"/>
      <c r="I32" s="613"/>
      <c r="J32" s="609">
        <v>0.3</v>
      </c>
    </row>
    <row r="33" spans="2:10" ht="35" thickBot="1">
      <c r="B33" s="607"/>
      <c r="C33" s="379"/>
      <c r="D33" s="671" t="s">
        <v>708</v>
      </c>
      <c r="E33" s="390" t="s">
        <v>709</v>
      </c>
      <c r="F33" s="389"/>
      <c r="G33" s="680">
        <v>0</v>
      </c>
      <c r="H33" s="681">
        <v>0</v>
      </c>
      <c r="I33" s="682">
        <v>0</v>
      </c>
      <c r="J33" s="682">
        <v>0</v>
      </c>
    </row>
    <row r="34" spans="2:10" ht="18" thickBot="1">
      <c r="B34" s="607" t="s">
        <v>710</v>
      </c>
      <c r="C34" s="379"/>
      <c r="D34" s="671">
        <v>16</v>
      </c>
      <c r="E34" s="379" t="s">
        <v>711</v>
      </c>
      <c r="F34" s="389"/>
      <c r="G34" s="676">
        <v>0</v>
      </c>
      <c r="H34" s="678">
        <v>0</v>
      </c>
      <c r="I34" s="683">
        <v>0</v>
      </c>
      <c r="J34" s="684">
        <v>0</v>
      </c>
    </row>
    <row r="35" spans="2:10" ht="18" thickBot="1">
      <c r="B35" s="607"/>
      <c r="C35" s="379"/>
      <c r="D35" s="671">
        <v>17</v>
      </c>
      <c r="E35" s="379" t="s">
        <v>712</v>
      </c>
      <c r="F35" s="389"/>
      <c r="G35" s="650">
        <v>157.1</v>
      </c>
      <c r="H35" s="651">
        <v>152.5</v>
      </c>
      <c r="I35" s="653">
        <v>2066.8000000000002</v>
      </c>
      <c r="J35" s="653">
        <v>1827.5</v>
      </c>
    </row>
    <row r="36" spans="2:10" ht="35" thickBot="1">
      <c r="B36" s="606" t="s">
        <v>713</v>
      </c>
      <c r="C36" s="380"/>
      <c r="D36" s="671">
        <v>18</v>
      </c>
      <c r="E36" s="381" t="s">
        <v>714</v>
      </c>
      <c r="F36" s="389"/>
      <c r="G36" s="672">
        <v>0</v>
      </c>
      <c r="H36" s="673">
        <v>0</v>
      </c>
      <c r="I36" s="674">
        <v>0</v>
      </c>
      <c r="J36" s="675">
        <v>0</v>
      </c>
    </row>
    <row r="37" spans="2:10" ht="52" thickBot="1">
      <c r="B37" s="606" t="s">
        <v>715</v>
      </c>
      <c r="C37" s="380"/>
      <c r="D37" s="671">
        <v>19</v>
      </c>
      <c r="E37" s="381" t="s">
        <v>716</v>
      </c>
      <c r="F37" s="389"/>
      <c r="G37" s="643">
        <v>10.7</v>
      </c>
      <c r="H37" s="644">
        <v>9.1</v>
      </c>
      <c r="I37" s="645">
        <v>21.7</v>
      </c>
      <c r="J37" s="646">
        <v>27.3</v>
      </c>
    </row>
    <row r="38" spans="2:10" ht="52" thickBot="1">
      <c r="B38" s="606" t="s">
        <v>717</v>
      </c>
      <c r="C38" s="380"/>
      <c r="D38" s="671">
        <v>20</v>
      </c>
      <c r="E38" s="381" t="s">
        <v>718</v>
      </c>
      <c r="F38" s="389"/>
      <c r="G38" s="643">
        <v>136.1</v>
      </c>
      <c r="H38" s="644">
        <v>128.19999999999999</v>
      </c>
      <c r="I38" s="645">
        <v>1619.1</v>
      </c>
      <c r="J38" s="646">
        <v>1791.1</v>
      </c>
    </row>
    <row r="39" spans="2:10" ht="35" thickBot="1">
      <c r="B39" s="606" t="s">
        <v>719</v>
      </c>
      <c r="C39" s="380"/>
      <c r="D39" s="671">
        <v>21</v>
      </c>
      <c r="E39" s="391" t="s">
        <v>720</v>
      </c>
      <c r="F39" s="389"/>
      <c r="G39" s="672">
        <v>0</v>
      </c>
      <c r="H39" s="673">
        <v>0</v>
      </c>
      <c r="I39" s="673">
        <v>0</v>
      </c>
      <c r="J39" s="644">
        <v>282.7</v>
      </c>
    </row>
    <row r="40" spans="2:10" ht="18" thickBot="1">
      <c r="B40" s="606" t="s">
        <v>721</v>
      </c>
      <c r="C40" s="380"/>
      <c r="D40" s="671">
        <v>22</v>
      </c>
      <c r="E40" s="381" t="s">
        <v>722</v>
      </c>
      <c r="F40" s="389"/>
      <c r="G40" s="643">
        <v>10.3</v>
      </c>
      <c r="H40" s="644">
        <v>15.2</v>
      </c>
      <c r="I40" s="644">
        <v>415.3</v>
      </c>
      <c r="J40" s="673">
        <v>0</v>
      </c>
    </row>
    <row r="41" spans="2:10" ht="35" thickBot="1">
      <c r="B41" s="606" t="s">
        <v>723</v>
      </c>
      <c r="C41" s="380"/>
      <c r="D41" s="671">
        <v>23</v>
      </c>
      <c r="E41" s="391" t="s">
        <v>720</v>
      </c>
      <c r="F41" s="389"/>
      <c r="G41" s="643">
        <v>10.3</v>
      </c>
      <c r="H41" s="644">
        <v>15.2</v>
      </c>
      <c r="I41" s="644">
        <v>415.3</v>
      </c>
      <c r="J41" s="673">
        <v>0</v>
      </c>
    </row>
    <row r="42" spans="2:10" ht="52" thickBot="1">
      <c r="B42" s="606" t="s">
        <v>724</v>
      </c>
      <c r="C42" s="380"/>
      <c r="D42" s="671">
        <v>24</v>
      </c>
      <c r="E42" s="381" t="s">
        <v>725</v>
      </c>
      <c r="F42" s="389"/>
      <c r="G42" s="672">
        <v>0</v>
      </c>
      <c r="H42" s="673">
        <v>0</v>
      </c>
      <c r="I42" s="644">
        <v>10.7</v>
      </c>
      <c r="J42" s="644">
        <v>9.1</v>
      </c>
    </row>
    <row r="43" spans="2:10" ht="18" thickBot="1">
      <c r="B43" s="607">
        <v>45</v>
      </c>
      <c r="C43" s="379"/>
      <c r="D43" s="671">
        <v>25</v>
      </c>
      <c r="E43" s="379" t="s">
        <v>726</v>
      </c>
      <c r="F43" s="389"/>
      <c r="G43" s="676">
        <v>0</v>
      </c>
      <c r="H43" s="678">
        <v>0</v>
      </c>
      <c r="I43" s="678">
        <v>0</v>
      </c>
      <c r="J43" s="678">
        <v>0</v>
      </c>
    </row>
    <row r="44" spans="2:10" ht="18" thickBot="1">
      <c r="B44" s="607"/>
      <c r="C44" s="379"/>
      <c r="D44" s="671">
        <v>26</v>
      </c>
      <c r="E44" s="379" t="s">
        <v>727</v>
      </c>
      <c r="F44" s="488" t="s">
        <v>536</v>
      </c>
      <c r="G44" s="654">
        <v>93.2</v>
      </c>
      <c r="H44" s="685">
        <v>1.9</v>
      </c>
      <c r="I44" s="685">
        <v>115.1</v>
      </c>
      <c r="J44" s="685">
        <v>163</v>
      </c>
    </row>
    <row r="45" spans="2:10" ht="18" thickBot="1">
      <c r="B45" s="606" t="s">
        <v>728</v>
      </c>
      <c r="C45" s="380"/>
      <c r="D45" s="671">
        <v>27</v>
      </c>
      <c r="E45" s="381" t="s">
        <v>729</v>
      </c>
      <c r="F45" s="389"/>
      <c r="G45" s="608"/>
      <c r="H45" s="608"/>
      <c r="I45" s="675">
        <v>0</v>
      </c>
      <c r="J45" s="686">
        <v>0</v>
      </c>
    </row>
    <row r="46" spans="2:10" ht="35" thickBot="1">
      <c r="B46" s="606" t="s">
        <v>730</v>
      </c>
      <c r="C46" s="380"/>
      <c r="D46" s="671">
        <v>28</v>
      </c>
      <c r="E46" s="381" t="s">
        <v>731</v>
      </c>
      <c r="F46" s="389"/>
      <c r="G46" s="687">
        <v>0</v>
      </c>
      <c r="H46" s="687">
        <v>0</v>
      </c>
      <c r="I46" s="687">
        <v>0</v>
      </c>
      <c r="J46" s="675">
        <v>0</v>
      </c>
    </row>
    <row r="47" spans="2:10" ht="18" thickBot="1">
      <c r="B47" s="606" t="s">
        <v>732</v>
      </c>
      <c r="C47" s="380"/>
      <c r="D47" s="671">
        <v>29</v>
      </c>
      <c r="E47" s="381" t="s">
        <v>733</v>
      </c>
      <c r="F47" s="500"/>
      <c r="G47" s="687">
        <v>0</v>
      </c>
      <c r="H47" s="655"/>
      <c r="I47" s="656"/>
      <c r="J47" s="675">
        <v>0</v>
      </c>
    </row>
    <row r="48" spans="2:10" ht="35" thickBot="1">
      <c r="B48" s="606" t="s">
        <v>734</v>
      </c>
      <c r="C48" s="380"/>
      <c r="D48" s="671">
        <v>30</v>
      </c>
      <c r="E48" s="381" t="s">
        <v>735</v>
      </c>
      <c r="F48" s="389"/>
      <c r="G48" s="687">
        <v>0</v>
      </c>
      <c r="H48" s="655"/>
      <c r="I48" s="656"/>
      <c r="J48" s="675">
        <v>0</v>
      </c>
    </row>
    <row r="49" spans="2:10" ht="18" thickBot="1">
      <c r="B49" s="606" t="s">
        <v>736</v>
      </c>
      <c r="C49" s="380"/>
      <c r="D49" s="671">
        <v>31</v>
      </c>
      <c r="E49" s="381" t="s">
        <v>737</v>
      </c>
      <c r="F49" s="389"/>
      <c r="G49" s="647">
        <v>93.2</v>
      </c>
      <c r="H49" s="657">
        <v>1.9</v>
      </c>
      <c r="I49" s="645">
        <v>115.1</v>
      </c>
      <c r="J49" s="646">
        <v>163</v>
      </c>
    </row>
    <row r="50" spans="2:10" ht="18" thickBot="1">
      <c r="B50" s="607" t="s">
        <v>738</v>
      </c>
      <c r="C50" s="379"/>
      <c r="D50" s="671">
        <v>32</v>
      </c>
      <c r="E50" s="379" t="s">
        <v>739</v>
      </c>
      <c r="F50" s="389"/>
      <c r="G50" s="610">
        <v>16</v>
      </c>
      <c r="H50" s="616">
        <v>20.6</v>
      </c>
      <c r="I50" s="664">
        <v>238.8</v>
      </c>
      <c r="J50" s="665">
        <v>13.8</v>
      </c>
    </row>
    <row r="51" spans="2:10" ht="18" thickBot="1">
      <c r="B51" s="385"/>
      <c r="C51" s="386"/>
      <c r="D51" s="671">
        <v>33</v>
      </c>
      <c r="E51" s="386" t="s">
        <v>740</v>
      </c>
      <c r="F51" s="502"/>
      <c r="G51" s="617"/>
      <c r="H51" s="614"/>
      <c r="I51" s="615"/>
      <c r="J51" s="618">
        <v>2004.6</v>
      </c>
    </row>
    <row r="53" spans="2:10">
      <c r="B53" s="392"/>
    </row>
    <row r="55" spans="2:10">
      <c r="B55" s="42" t="s">
        <v>741</v>
      </c>
    </row>
    <row r="56" spans="2:10" ht="17" thickBot="1"/>
    <row r="57" spans="2:10" ht="35" thickBot="1">
      <c r="B57" s="605">
        <v>9</v>
      </c>
      <c r="C57" s="393" t="s">
        <v>742</v>
      </c>
      <c r="D57" s="671">
        <v>34</v>
      </c>
      <c r="E57" s="393" t="s">
        <v>743</v>
      </c>
      <c r="F57" s="501"/>
      <c r="G57" s="501"/>
      <c r="H57" s="603"/>
      <c r="I57" s="387"/>
      <c r="J57" s="666">
        <v>1.4185588340820572</v>
      </c>
    </row>
  </sheetData>
  <mergeCells count="15">
    <mergeCell ref="F7:I7"/>
    <mergeCell ref="D10:J10"/>
    <mergeCell ref="J7:J9"/>
    <mergeCell ref="B8:B9"/>
    <mergeCell ref="C8:C9"/>
    <mergeCell ref="F8:F9"/>
    <mergeCell ref="G8:G9"/>
    <mergeCell ref="H8:H9"/>
    <mergeCell ref="I8:I9"/>
    <mergeCell ref="B28:C28"/>
    <mergeCell ref="B29:B30"/>
    <mergeCell ref="C29:C30"/>
    <mergeCell ref="D6:E6"/>
    <mergeCell ref="B7:C7"/>
    <mergeCell ref="D7:E9"/>
  </mergeCells>
  <pageMargins left="0.7" right="0.7" top="0.75" bottom="0.75" header="0.3" footer="0.3"/>
  <pageSetup paperSize="9" scale="38"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4949D-6986-4608-9AD5-CD323639A366}">
  <dimension ref="B1:I12"/>
  <sheetViews>
    <sheetView showGridLines="0" zoomScaleNormal="100" zoomScaleSheetLayoutView="130" zoomScalePageLayoutView="64" workbookViewId="0">
      <selection activeCell="J20" sqref="J20"/>
    </sheetView>
  </sheetViews>
  <sheetFormatPr baseColWidth="10" defaultColWidth="9.5" defaultRowHeight="16"/>
  <cols>
    <col min="1" max="1" width="3.5" style="16" customWidth="1"/>
    <col min="2" max="2" width="4.5" style="16" customWidth="1"/>
    <col min="3" max="3" width="43.5" style="16" customWidth="1"/>
    <col min="4" max="7" width="19" style="16" customWidth="1"/>
    <col min="8" max="8" width="9.5" style="16"/>
    <col min="9" max="9" width="13.5" style="131" customWidth="1"/>
    <col min="10" max="10" width="52.5" style="16" customWidth="1"/>
    <col min="11" max="16384" width="9.5" style="16"/>
  </cols>
  <sheetData>
    <row r="1" spans="2:8">
      <c r="B1" s="177"/>
      <c r="C1" s="173"/>
      <c r="D1" s="173"/>
      <c r="E1" s="173"/>
      <c r="F1" s="173"/>
      <c r="G1" s="173"/>
      <c r="H1" s="173"/>
    </row>
    <row r="2" spans="2:8" s="343" customFormat="1">
      <c r="B2" s="130" t="s">
        <v>45</v>
      </c>
      <c r="D2" s="344"/>
    </row>
    <row r="3" spans="2:8" s="343" customFormat="1"/>
    <row r="4" spans="2:8" ht="18" customHeight="1">
      <c r="B4" s="937" t="s">
        <v>871</v>
      </c>
      <c r="C4" s="938"/>
      <c r="D4" s="352" t="s">
        <v>211</v>
      </c>
      <c r="E4" s="352" t="s">
        <v>212</v>
      </c>
      <c r="F4" s="352" t="s">
        <v>213</v>
      </c>
      <c r="G4" s="352" t="s">
        <v>298</v>
      </c>
    </row>
    <row r="5" spans="2:8" ht="20" customHeight="1">
      <c r="B5" s="939"/>
      <c r="C5" s="940"/>
      <c r="D5" s="943" t="s">
        <v>872</v>
      </c>
      <c r="E5" s="944"/>
      <c r="F5" s="943" t="s">
        <v>873</v>
      </c>
      <c r="G5" s="944"/>
    </row>
    <row r="6" spans="2:8" ht="20" customHeight="1">
      <c r="B6" s="941"/>
      <c r="C6" s="942"/>
      <c r="D6" s="624">
        <v>45838</v>
      </c>
      <c r="E6" s="624">
        <v>45657</v>
      </c>
      <c r="F6" s="624">
        <v>45838</v>
      </c>
      <c r="G6" s="624">
        <v>45657</v>
      </c>
    </row>
    <row r="7" spans="2:8" ht="20" customHeight="1">
      <c r="B7" s="345">
        <v>1</v>
      </c>
      <c r="C7" s="346" t="s">
        <v>874</v>
      </c>
      <c r="D7" s="347">
        <v>-10.97</v>
      </c>
      <c r="E7" s="347">
        <v>-12.2</v>
      </c>
      <c r="F7" s="347">
        <v>-1.07</v>
      </c>
      <c r="G7" s="348">
        <v>1.7</v>
      </c>
    </row>
    <row r="8" spans="2:8" ht="20" customHeight="1">
      <c r="B8" s="345">
        <v>2</v>
      </c>
      <c r="C8" s="349" t="s">
        <v>875</v>
      </c>
      <c r="D8" s="347">
        <v>1.6</v>
      </c>
      <c r="E8" s="347">
        <v>3</v>
      </c>
      <c r="F8" s="347">
        <v>0.78</v>
      </c>
      <c r="G8" s="348">
        <v>-2.6</v>
      </c>
    </row>
    <row r="9" spans="2:8" ht="20" customHeight="1">
      <c r="B9" s="345">
        <v>3</v>
      </c>
      <c r="C9" s="346" t="s">
        <v>876</v>
      </c>
      <c r="D9" s="347">
        <v>4.9000000000000004</v>
      </c>
      <c r="E9" s="347">
        <v>4.8499999999999996</v>
      </c>
      <c r="F9" s="350"/>
      <c r="G9" s="350"/>
    </row>
    <row r="10" spans="2:8" ht="20" customHeight="1">
      <c r="B10" s="345">
        <v>4</v>
      </c>
      <c r="C10" s="346" t="s">
        <v>877</v>
      </c>
      <c r="D10" s="347">
        <v>-10.4</v>
      </c>
      <c r="E10" s="347">
        <v>-10.45</v>
      </c>
      <c r="F10" s="350"/>
      <c r="G10" s="350"/>
    </row>
    <row r="11" spans="2:8" ht="20" customHeight="1">
      <c r="B11" s="345">
        <v>5</v>
      </c>
      <c r="C11" s="346" t="s">
        <v>878</v>
      </c>
      <c r="D11" s="347">
        <v>-11.83</v>
      </c>
      <c r="E11" s="347">
        <v>-12.7</v>
      </c>
      <c r="F11" s="350"/>
      <c r="G11" s="350"/>
    </row>
    <row r="12" spans="2:8" ht="20" customHeight="1">
      <c r="B12" s="351">
        <v>6</v>
      </c>
      <c r="C12" s="346" t="s">
        <v>879</v>
      </c>
      <c r="D12" s="347">
        <v>5.7</v>
      </c>
      <c r="E12" s="347">
        <v>6.11</v>
      </c>
      <c r="F12" s="350"/>
      <c r="G12" s="350"/>
    </row>
  </sheetData>
  <mergeCells count="3">
    <mergeCell ref="B4:C6"/>
    <mergeCell ref="F5:G5"/>
    <mergeCell ref="D5:E5"/>
  </mergeCells>
  <pageMargins left="0.7" right="0.7" top="0.75" bottom="0.75" header="0.3" footer="0.3"/>
  <pageSetup paperSize="9" scale="75" orientation="landscape" r:id="rId1"/>
  <headerFooter>
    <oddHeader>&amp;CEN
Annex I</oddHeader>
    <oddFooter>&amp;C&amp;P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2A0AE-67B7-A348-861D-B5E8FB62D5A2}">
  <dimension ref="B2:E26"/>
  <sheetViews>
    <sheetView topLeftCell="A5" workbookViewId="0">
      <selection activeCell="D24" sqref="D24"/>
    </sheetView>
  </sheetViews>
  <sheetFormatPr baseColWidth="10" defaultColWidth="9.1640625" defaultRowHeight="16"/>
  <cols>
    <col min="1" max="1" width="4.5" style="71" customWidth="1"/>
    <col min="2" max="2" width="9.1640625" style="71"/>
    <col min="3" max="3" width="55.5" style="179" customWidth="1"/>
    <col min="4" max="4" width="124.5" style="71" customWidth="1"/>
    <col min="5" max="5" width="28" style="71" customWidth="1"/>
    <col min="6" max="16384" width="9.1640625" style="71"/>
  </cols>
  <sheetData>
    <row r="2" spans="2:5">
      <c r="B2" s="282" t="s">
        <v>880</v>
      </c>
    </row>
    <row r="3" spans="2:5">
      <c r="B3" s="332" t="s">
        <v>881</v>
      </c>
    </row>
    <row r="4" spans="2:5">
      <c r="D4" s="301"/>
      <c r="E4" s="301"/>
    </row>
    <row r="5" spans="2:5" ht="34">
      <c r="B5" s="206" t="s">
        <v>648</v>
      </c>
      <c r="C5" s="945" t="s">
        <v>649</v>
      </c>
      <c r="D5" s="945"/>
      <c r="E5" s="189"/>
    </row>
    <row r="6" spans="2:5" ht="17">
      <c r="B6" s="335"/>
      <c r="C6" s="339" t="s">
        <v>882</v>
      </c>
      <c r="D6" s="333"/>
      <c r="E6" s="189"/>
    </row>
    <row r="7" spans="2:5" ht="154.5" customHeight="1">
      <c r="B7" s="335" t="s">
        <v>602</v>
      </c>
      <c r="C7" s="333" t="s">
        <v>883</v>
      </c>
      <c r="D7" s="333" t="s">
        <v>884</v>
      </c>
      <c r="E7" s="189"/>
    </row>
    <row r="8" spans="2:5" ht="85">
      <c r="B8" s="335" t="s">
        <v>76</v>
      </c>
      <c r="C8" s="333" t="s">
        <v>885</v>
      </c>
      <c r="D8" s="333" t="s">
        <v>886</v>
      </c>
      <c r="E8" s="189"/>
    </row>
    <row r="9" spans="2:5" ht="102">
      <c r="B9" s="335" t="s">
        <v>603</v>
      </c>
      <c r="C9" s="333" t="s">
        <v>887</v>
      </c>
      <c r="D9" s="333" t="s">
        <v>888</v>
      </c>
      <c r="E9" s="189"/>
    </row>
    <row r="10" spans="2:5" ht="51">
      <c r="B10" s="335" t="s">
        <v>655</v>
      </c>
      <c r="C10" s="333" t="s">
        <v>889</v>
      </c>
      <c r="D10" s="333" t="s">
        <v>890</v>
      </c>
      <c r="E10" s="189"/>
    </row>
    <row r="11" spans="2:5" ht="17">
      <c r="B11" s="206"/>
      <c r="C11" s="339" t="s">
        <v>891</v>
      </c>
      <c r="D11" s="206"/>
      <c r="E11" s="189"/>
    </row>
    <row r="12" spans="2:5" ht="85">
      <c r="B12" s="67" t="s">
        <v>658</v>
      </c>
      <c r="C12" s="333" t="s">
        <v>892</v>
      </c>
      <c r="D12" s="333" t="s">
        <v>893</v>
      </c>
      <c r="E12" s="342"/>
    </row>
    <row r="13" spans="2:5" ht="85">
      <c r="B13" s="67" t="s">
        <v>661</v>
      </c>
      <c r="C13" s="333" t="s">
        <v>894</v>
      </c>
      <c r="D13" s="333" t="s">
        <v>895</v>
      </c>
      <c r="E13" s="342"/>
    </row>
    <row r="14" spans="2:5" ht="102">
      <c r="B14" s="335" t="s">
        <v>664</v>
      </c>
      <c r="C14" s="333" t="s">
        <v>896</v>
      </c>
      <c r="D14" s="284" t="s">
        <v>897</v>
      </c>
      <c r="E14" s="189"/>
    </row>
    <row r="15" spans="2:5" ht="68">
      <c r="B15" s="335" t="s">
        <v>898</v>
      </c>
      <c r="C15" s="333" t="s">
        <v>899</v>
      </c>
      <c r="D15" s="333" t="s">
        <v>900</v>
      </c>
      <c r="E15" s="342"/>
    </row>
    <row r="16" spans="2:5" ht="85">
      <c r="B16" s="335" t="s">
        <v>133</v>
      </c>
      <c r="C16" s="333" t="s">
        <v>901</v>
      </c>
      <c r="D16" s="333" t="s">
        <v>902</v>
      </c>
      <c r="E16" s="342"/>
    </row>
    <row r="17" spans="2:5" ht="17">
      <c r="B17" s="335"/>
      <c r="C17" s="339" t="s">
        <v>903</v>
      </c>
      <c r="D17" s="333"/>
      <c r="E17" s="342"/>
    </row>
    <row r="18" spans="2:5" ht="136">
      <c r="B18" s="335" t="s">
        <v>904</v>
      </c>
      <c r="C18" s="333" t="s">
        <v>905</v>
      </c>
      <c r="D18" s="333" t="s">
        <v>906</v>
      </c>
      <c r="E18" s="342"/>
    </row>
    <row r="19" spans="2:5" ht="153">
      <c r="B19" s="335" t="s">
        <v>907</v>
      </c>
      <c r="C19" s="333" t="s">
        <v>908</v>
      </c>
      <c r="D19" s="333" t="s">
        <v>909</v>
      </c>
      <c r="E19" s="342"/>
    </row>
    <row r="20" spans="2:5" ht="85">
      <c r="B20" s="335" t="s">
        <v>910</v>
      </c>
      <c r="C20" s="333" t="s">
        <v>911</v>
      </c>
      <c r="D20" s="341" t="s">
        <v>912</v>
      </c>
      <c r="E20" s="189"/>
    </row>
    <row r="21" spans="2:5" ht="119">
      <c r="B21" s="335" t="s">
        <v>913</v>
      </c>
      <c r="C21" s="333" t="s">
        <v>914</v>
      </c>
      <c r="D21" s="341" t="s">
        <v>915</v>
      </c>
      <c r="E21" s="189"/>
    </row>
    <row r="22" spans="2:5" ht="34">
      <c r="B22" s="335" t="s">
        <v>916</v>
      </c>
      <c r="C22" s="333" t="s">
        <v>917</v>
      </c>
      <c r="D22" s="333" t="s">
        <v>918</v>
      </c>
      <c r="E22" s="342"/>
    </row>
    <row r="23" spans="2:5" ht="119">
      <c r="B23" s="335" t="s">
        <v>919</v>
      </c>
      <c r="C23" s="333" t="s">
        <v>920</v>
      </c>
      <c r="D23" s="333" t="s">
        <v>921</v>
      </c>
      <c r="E23" s="342"/>
    </row>
    <row r="24" spans="2:5" ht="68">
      <c r="B24" s="335" t="s">
        <v>922</v>
      </c>
      <c r="C24" s="333" t="s">
        <v>923</v>
      </c>
      <c r="D24" s="333" t="s">
        <v>924</v>
      </c>
      <c r="E24" s="342"/>
    </row>
    <row r="25" spans="2:5" ht="51">
      <c r="B25" s="335" t="s">
        <v>925</v>
      </c>
      <c r="C25" s="333" t="s">
        <v>926</v>
      </c>
      <c r="D25" s="333" t="s">
        <v>927</v>
      </c>
      <c r="E25" s="342"/>
    </row>
    <row r="26" spans="2:5" ht="136">
      <c r="B26" s="335" t="s">
        <v>928</v>
      </c>
      <c r="C26" s="333" t="s">
        <v>929</v>
      </c>
      <c r="D26" s="333" t="s">
        <v>930</v>
      </c>
      <c r="E26" s="342"/>
    </row>
  </sheetData>
  <mergeCells count="1">
    <mergeCell ref="C5:D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3EAE-6297-8546-9FA8-3D3F65CEA5AF}">
  <dimension ref="B2:D26"/>
  <sheetViews>
    <sheetView workbookViewId="0">
      <selection activeCell="B2" sqref="B2"/>
    </sheetView>
  </sheetViews>
  <sheetFormatPr baseColWidth="10" defaultColWidth="9.1640625" defaultRowHeight="16"/>
  <cols>
    <col min="1" max="1" width="4.6640625" style="179" customWidth="1"/>
    <col min="2" max="2" width="9.1640625" style="179"/>
    <col min="3" max="3" width="100" style="179" customWidth="1"/>
    <col min="4" max="4" width="79" style="179" customWidth="1"/>
    <col min="5" max="5" width="46.1640625" style="179" customWidth="1"/>
    <col min="6" max="16384" width="9.1640625" style="179"/>
  </cols>
  <sheetData>
    <row r="2" spans="2:4">
      <c r="B2" s="282" t="s">
        <v>931</v>
      </c>
    </row>
    <row r="3" spans="2:4">
      <c r="B3" s="306" t="s">
        <v>881</v>
      </c>
    </row>
    <row r="4" spans="2:4">
      <c r="D4" s="338"/>
    </row>
    <row r="5" spans="2:4" ht="34">
      <c r="B5" s="67" t="s">
        <v>648</v>
      </c>
      <c r="C5" s="946" t="s">
        <v>649</v>
      </c>
      <c r="D5" s="946"/>
    </row>
    <row r="6" spans="2:4" ht="17">
      <c r="B6" s="335"/>
      <c r="C6" s="339" t="s">
        <v>882</v>
      </c>
      <c r="D6" s="333"/>
    </row>
    <row r="7" spans="2:4" ht="187">
      <c r="B7" s="335" t="s">
        <v>602</v>
      </c>
      <c r="C7" s="333" t="s">
        <v>932</v>
      </c>
      <c r="D7" s="68" t="s">
        <v>933</v>
      </c>
    </row>
    <row r="8" spans="2:4" ht="153">
      <c r="B8" s="335" t="s">
        <v>76</v>
      </c>
      <c r="C8" s="333" t="s">
        <v>934</v>
      </c>
      <c r="D8" s="68" t="s">
        <v>935</v>
      </c>
    </row>
    <row r="9" spans="2:4" ht="83.25" customHeight="1">
      <c r="B9" s="335" t="s">
        <v>603</v>
      </c>
      <c r="C9" s="333" t="s">
        <v>936</v>
      </c>
      <c r="D9" s="68" t="s">
        <v>937</v>
      </c>
    </row>
    <row r="10" spans="2:4" ht="17">
      <c r="B10" s="67"/>
      <c r="C10" s="339" t="s">
        <v>891</v>
      </c>
      <c r="D10" s="68"/>
    </row>
    <row r="11" spans="2:4" ht="119">
      <c r="B11" s="335" t="s">
        <v>655</v>
      </c>
      <c r="C11" s="333" t="s">
        <v>938</v>
      </c>
      <c r="D11" s="68" t="s">
        <v>939</v>
      </c>
    </row>
    <row r="12" spans="2:4" ht="136">
      <c r="B12" s="249" t="s">
        <v>133</v>
      </c>
      <c r="C12" s="255" t="s">
        <v>940</v>
      </c>
      <c r="D12" s="68" t="s">
        <v>941</v>
      </c>
    </row>
    <row r="13" spans="2:4" ht="409.6">
      <c r="B13" s="249" t="s">
        <v>942</v>
      </c>
      <c r="C13" s="255" t="s">
        <v>943</v>
      </c>
      <c r="D13" s="68" t="s">
        <v>944</v>
      </c>
    </row>
    <row r="14" spans="2:4" ht="382.5" customHeight="1">
      <c r="B14" s="249" t="s">
        <v>945</v>
      </c>
      <c r="C14" s="255" t="s">
        <v>946</v>
      </c>
      <c r="D14" s="68" t="s">
        <v>947</v>
      </c>
    </row>
    <row r="15" spans="2:4" ht="153">
      <c r="B15" s="249" t="s">
        <v>948</v>
      </c>
      <c r="C15" s="255" t="s">
        <v>949</v>
      </c>
      <c r="D15" s="68" t="s">
        <v>950</v>
      </c>
    </row>
    <row r="16" spans="2:4" ht="120" customHeight="1">
      <c r="B16" s="67" t="s">
        <v>658</v>
      </c>
      <c r="C16" s="333" t="s">
        <v>951</v>
      </c>
      <c r="D16" s="947" t="s">
        <v>952</v>
      </c>
    </row>
    <row r="17" spans="2:4" ht="17">
      <c r="B17" s="67" t="s">
        <v>661</v>
      </c>
      <c r="C17" s="333" t="s">
        <v>953</v>
      </c>
      <c r="D17" s="948"/>
    </row>
    <row r="18" spans="2:4" ht="119">
      <c r="B18" s="335" t="s">
        <v>664</v>
      </c>
      <c r="C18" s="333" t="s">
        <v>954</v>
      </c>
      <c r="D18" s="68" t="s">
        <v>955</v>
      </c>
    </row>
    <row r="19" spans="2:4" ht="17">
      <c r="B19" s="335"/>
      <c r="C19" s="339" t="s">
        <v>903</v>
      </c>
      <c r="D19" s="68"/>
    </row>
    <row r="20" spans="2:4" ht="204">
      <c r="B20" s="335" t="s">
        <v>898</v>
      </c>
      <c r="C20" s="333" t="s">
        <v>956</v>
      </c>
      <c r="D20" s="68" t="s">
        <v>957</v>
      </c>
    </row>
    <row r="21" spans="2:4" ht="142.5" customHeight="1">
      <c r="B21" s="335" t="s">
        <v>133</v>
      </c>
      <c r="C21" s="333" t="s">
        <v>958</v>
      </c>
      <c r="D21" s="68" t="s">
        <v>959</v>
      </c>
    </row>
    <row r="22" spans="2:4" ht="68">
      <c r="B22" s="335" t="s">
        <v>904</v>
      </c>
      <c r="C22" s="333" t="s">
        <v>960</v>
      </c>
      <c r="D22" s="68" t="s">
        <v>961</v>
      </c>
    </row>
    <row r="23" spans="2:4" ht="68">
      <c r="B23" s="335" t="s">
        <v>907</v>
      </c>
      <c r="C23" s="333" t="s">
        <v>962</v>
      </c>
      <c r="D23" s="68" t="s">
        <v>963</v>
      </c>
    </row>
    <row r="24" spans="2:4" ht="68">
      <c r="B24" s="335" t="s">
        <v>910</v>
      </c>
      <c r="C24" s="333" t="s">
        <v>964</v>
      </c>
      <c r="D24" s="68" t="s">
        <v>965</v>
      </c>
    </row>
    <row r="25" spans="2:4" ht="68">
      <c r="B25" s="335" t="s">
        <v>913</v>
      </c>
      <c r="C25" s="333" t="s">
        <v>929</v>
      </c>
      <c r="D25" s="68" t="s">
        <v>966</v>
      </c>
    </row>
    <row r="26" spans="2:4">
      <c r="B26" s="340"/>
    </row>
  </sheetData>
  <mergeCells count="2">
    <mergeCell ref="C5:D5"/>
    <mergeCell ref="D16:D1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F75C6-FEBA-584D-955F-BD4177C03E23}">
  <dimension ref="B2:D23"/>
  <sheetViews>
    <sheetView workbookViewId="0">
      <selection activeCell="B2" sqref="B2"/>
    </sheetView>
  </sheetViews>
  <sheetFormatPr baseColWidth="10" defaultColWidth="9.1640625" defaultRowHeight="16"/>
  <cols>
    <col min="1" max="1" width="4.5" style="71" customWidth="1"/>
    <col min="2" max="2" width="9.1640625" style="71"/>
    <col min="3" max="3" width="93" style="71" bestFit="1" customWidth="1"/>
    <col min="4" max="4" width="111.5" style="71" customWidth="1"/>
    <col min="5" max="16384" width="9.1640625" style="71"/>
  </cols>
  <sheetData>
    <row r="2" spans="2:4">
      <c r="B2" s="282" t="s">
        <v>967</v>
      </c>
    </row>
    <row r="3" spans="2:4">
      <c r="B3" s="332" t="s">
        <v>881</v>
      </c>
    </row>
    <row r="4" spans="2:4">
      <c r="D4" s="301"/>
    </row>
    <row r="5" spans="2:4" ht="34">
      <c r="B5" s="206" t="s">
        <v>648</v>
      </c>
      <c r="C5" s="945" t="s">
        <v>649</v>
      </c>
      <c r="D5" s="945"/>
    </row>
    <row r="6" spans="2:4" ht="17">
      <c r="B6" s="206"/>
      <c r="C6" s="334" t="s">
        <v>891</v>
      </c>
      <c r="D6" s="206"/>
    </row>
    <row r="7" spans="2:4" ht="306">
      <c r="B7" s="335" t="s">
        <v>602</v>
      </c>
      <c r="C7" s="333" t="s">
        <v>968</v>
      </c>
      <c r="D7" s="337" t="s">
        <v>969</v>
      </c>
    </row>
    <row r="8" spans="2:4" ht="82" customHeight="1">
      <c r="B8" s="335" t="s">
        <v>76</v>
      </c>
      <c r="C8" s="333" t="s">
        <v>970</v>
      </c>
      <c r="D8" s="949" t="s">
        <v>971</v>
      </c>
    </row>
    <row r="9" spans="2:4" ht="34">
      <c r="B9" s="335" t="s">
        <v>603</v>
      </c>
      <c r="C9" s="333" t="s">
        <v>972</v>
      </c>
      <c r="D9" s="949"/>
    </row>
    <row r="10" spans="2:4" ht="17">
      <c r="B10" s="336" t="s">
        <v>133</v>
      </c>
      <c r="C10" s="262" t="s">
        <v>973</v>
      </c>
      <c r="D10" s="949"/>
    </row>
    <row r="11" spans="2:4" ht="17">
      <c r="B11" s="336" t="s">
        <v>942</v>
      </c>
      <c r="C11" s="262" t="s">
        <v>974</v>
      </c>
      <c r="D11" s="949"/>
    </row>
    <row r="12" spans="2:4" ht="17">
      <c r="B12" s="336" t="s">
        <v>945</v>
      </c>
      <c r="C12" s="262" t="s">
        <v>975</v>
      </c>
      <c r="D12" s="949"/>
    </row>
    <row r="13" spans="2:4" ht="17">
      <c r="B13" s="336" t="s">
        <v>948</v>
      </c>
      <c r="C13" s="262" t="s">
        <v>976</v>
      </c>
      <c r="D13" s="949"/>
    </row>
    <row r="14" spans="2:4" ht="17">
      <c r="B14" s="336" t="s">
        <v>977</v>
      </c>
      <c r="C14" s="262" t="s">
        <v>978</v>
      </c>
      <c r="D14" s="949"/>
    </row>
    <row r="15" spans="2:4" ht="17">
      <c r="B15" s="336" t="s">
        <v>979</v>
      </c>
      <c r="C15" s="262" t="s">
        <v>980</v>
      </c>
      <c r="D15" s="949"/>
    </row>
    <row r="16" spans="2:4" ht="17">
      <c r="B16" s="206"/>
      <c r="C16" s="334" t="s">
        <v>903</v>
      </c>
      <c r="D16" s="949"/>
    </row>
    <row r="17" spans="2:4" ht="34">
      <c r="B17" s="206" t="s">
        <v>655</v>
      </c>
      <c r="C17" s="333" t="s">
        <v>981</v>
      </c>
      <c r="D17" s="949"/>
    </row>
    <row r="18" spans="2:4" ht="17">
      <c r="B18" s="336" t="s">
        <v>133</v>
      </c>
      <c r="C18" s="262" t="s">
        <v>973</v>
      </c>
      <c r="D18" s="949"/>
    </row>
    <row r="19" spans="2:4" ht="17">
      <c r="B19" s="336" t="s">
        <v>942</v>
      </c>
      <c r="C19" s="262" t="s">
        <v>974</v>
      </c>
      <c r="D19" s="949"/>
    </row>
    <row r="20" spans="2:4" ht="17">
      <c r="B20" s="336" t="s">
        <v>945</v>
      </c>
      <c r="C20" s="262" t="s">
        <v>975</v>
      </c>
      <c r="D20" s="949"/>
    </row>
    <row r="21" spans="2:4" ht="17">
      <c r="B21" s="336" t="s">
        <v>948</v>
      </c>
      <c r="C21" s="262" t="s">
        <v>976</v>
      </c>
      <c r="D21" s="949"/>
    </row>
    <row r="22" spans="2:4" ht="17">
      <c r="B22" s="336" t="s">
        <v>977</v>
      </c>
      <c r="C22" s="262" t="s">
        <v>978</v>
      </c>
      <c r="D22" s="949"/>
    </row>
    <row r="23" spans="2:4" ht="17">
      <c r="B23" s="336" t="s">
        <v>979</v>
      </c>
      <c r="C23" s="262" t="s">
        <v>980</v>
      </c>
      <c r="D23" s="950"/>
    </row>
  </sheetData>
  <mergeCells count="2">
    <mergeCell ref="C5:D5"/>
    <mergeCell ref="D8:D23"/>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C4BB0-229A-1B49-8E42-D74E7CFE37C8}">
  <dimension ref="A2:S65"/>
  <sheetViews>
    <sheetView workbookViewId="0">
      <selection activeCell="C3" sqref="C3"/>
    </sheetView>
  </sheetViews>
  <sheetFormatPr baseColWidth="10" defaultColWidth="8.5" defaultRowHeight="16"/>
  <cols>
    <col min="1" max="1" width="5.5" style="179" customWidth="1"/>
    <col min="2" max="2" width="6.83203125" style="179" customWidth="1"/>
    <col min="3" max="3" width="72.5" style="179" customWidth="1"/>
    <col min="4" max="4" width="21.5" style="179" customWidth="1"/>
    <col min="5" max="5" width="27" style="179" bestFit="1" customWidth="1"/>
    <col min="6" max="13" width="21.5" style="179" customWidth="1"/>
    <col min="14" max="14" width="23.5" style="179" customWidth="1"/>
    <col min="15" max="18" width="21" style="179" customWidth="1"/>
    <col min="19" max="19" width="17.5" style="179" bestFit="1" customWidth="1"/>
    <col min="20" max="16384" width="8.5" style="179"/>
  </cols>
  <sheetData>
    <row r="2" spans="2:19">
      <c r="C2" s="282" t="s">
        <v>1250</v>
      </c>
    </row>
    <row r="3" spans="2:19">
      <c r="C3" s="282"/>
    </row>
    <row r="4" spans="2:19" ht="17">
      <c r="C4" s="317" t="s">
        <v>982</v>
      </c>
      <c r="D4" s="182" t="s">
        <v>211</v>
      </c>
      <c r="E4" s="182" t="s">
        <v>212</v>
      </c>
      <c r="F4" s="182" t="s">
        <v>213</v>
      </c>
      <c r="G4" s="182" t="s">
        <v>298</v>
      </c>
      <c r="H4" s="182" t="s">
        <v>299</v>
      </c>
      <c r="I4" s="182" t="s">
        <v>378</v>
      </c>
      <c r="J4" s="182" t="s">
        <v>379</v>
      </c>
      <c r="K4" s="182" t="s">
        <v>380</v>
      </c>
      <c r="L4" s="182" t="s">
        <v>381</v>
      </c>
      <c r="M4" s="182" t="s">
        <v>382</v>
      </c>
      <c r="N4" s="182" t="s">
        <v>383</v>
      </c>
      <c r="O4" s="182" t="s">
        <v>384</v>
      </c>
      <c r="P4" s="182" t="s">
        <v>385</v>
      </c>
      <c r="Q4" s="182" t="s">
        <v>422</v>
      </c>
      <c r="R4" s="182" t="s">
        <v>423</v>
      </c>
      <c r="S4" s="182" t="s">
        <v>526</v>
      </c>
    </row>
    <row r="5" spans="2:19" ht="51.75" customHeight="1">
      <c r="C5" s="318"/>
      <c r="D5" s="953" t="s">
        <v>983</v>
      </c>
      <c r="E5" s="954"/>
      <c r="F5" s="954"/>
      <c r="G5" s="954"/>
      <c r="H5" s="955"/>
      <c r="I5" s="953" t="s">
        <v>984</v>
      </c>
      <c r="J5" s="954"/>
      <c r="K5" s="955"/>
      <c r="L5" s="953" t="s">
        <v>985</v>
      </c>
      <c r="M5" s="955"/>
      <c r="N5" s="951" t="s">
        <v>986</v>
      </c>
      <c r="O5" s="951" t="s">
        <v>987</v>
      </c>
      <c r="P5" s="951" t="s">
        <v>988</v>
      </c>
      <c r="Q5" s="951" t="s">
        <v>989</v>
      </c>
      <c r="R5" s="951" t="s">
        <v>990</v>
      </c>
      <c r="S5" s="951" t="s">
        <v>991</v>
      </c>
    </row>
    <row r="6" spans="2:19" ht="153">
      <c r="C6" s="318"/>
      <c r="D6" s="319"/>
      <c r="E6" s="284" t="s">
        <v>992</v>
      </c>
      <c r="F6" s="284" t="s">
        <v>993</v>
      </c>
      <c r="G6" s="320" t="s">
        <v>994</v>
      </c>
      <c r="H6" s="320" t="s">
        <v>995</v>
      </c>
      <c r="I6" s="308"/>
      <c r="J6" s="284" t="s">
        <v>996</v>
      </c>
      <c r="K6" s="284" t="s">
        <v>995</v>
      </c>
      <c r="L6" s="321"/>
      <c r="M6" s="233" t="s">
        <v>997</v>
      </c>
      <c r="N6" s="952"/>
      <c r="O6" s="952"/>
      <c r="P6" s="952"/>
      <c r="Q6" s="952"/>
      <c r="R6" s="952"/>
      <c r="S6" s="952"/>
    </row>
    <row r="7" spans="2:19" ht="17">
      <c r="B7" s="182">
        <v>1</v>
      </c>
      <c r="C7" s="322" t="s">
        <v>998</v>
      </c>
      <c r="D7" s="238"/>
      <c r="E7" s="238"/>
      <c r="F7" s="238"/>
      <c r="G7" s="238"/>
      <c r="H7" s="299"/>
      <c r="I7" s="299"/>
      <c r="J7" s="299"/>
      <c r="K7" s="299"/>
      <c r="L7" s="311"/>
      <c r="M7" s="311"/>
      <c r="N7" s="311"/>
      <c r="O7" s="238"/>
      <c r="P7" s="238"/>
      <c r="Q7" s="238"/>
      <c r="R7" s="238"/>
      <c r="S7" s="238"/>
    </row>
    <row r="8" spans="2:19">
      <c r="B8" s="182">
        <v>2</v>
      </c>
      <c r="C8" s="323" t="s">
        <v>999</v>
      </c>
      <c r="D8" s="286">
        <v>59.84</v>
      </c>
      <c r="E8" s="286">
        <v>0</v>
      </c>
      <c r="F8" s="286">
        <v>0</v>
      </c>
      <c r="G8" s="286">
        <v>4.08</v>
      </c>
      <c r="H8" s="287">
        <v>8.64</v>
      </c>
      <c r="I8" s="287">
        <v>-0.22</v>
      </c>
      <c r="J8" s="287">
        <v>-7.0000000000000007E-2</v>
      </c>
      <c r="K8" s="287">
        <v>-0.11</v>
      </c>
      <c r="L8" s="287">
        <v>0</v>
      </c>
      <c r="M8" s="287">
        <v>0</v>
      </c>
      <c r="N8" s="287">
        <v>0</v>
      </c>
      <c r="O8" s="276">
        <v>29.4</v>
      </c>
      <c r="P8" s="276">
        <v>8.91</v>
      </c>
      <c r="Q8" s="276">
        <v>21.53</v>
      </c>
      <c r="R8" s="276">
        <v>0</v>
      </c>
      <c r="S8" s="276">
        <v>8</v>
      </c>
    </row>
    <row r="9" spans="2:19">
      <c r="B9" s="182">
        <v>3</v>
      </c>
      <c r="C9" s="323" t="s">
        <v>1000</v>
      </c>
      <c r="D9" s="286">
        <v>0.24</v>
      </c>
      <c r="E9" s="286">
        <v>0</v>
      </c>
      <c r="F9" s="286">
        <v>0</v>
      </c>
      <c r="G9" s="286">
        <v>0</v>
      </c>
      <c r="H9" s="287">
        <v>0.16</v>
      </c>
      <c r="I9" s="287">
        <v>-0.01</v>
      </c>
      <c r="J9" s="287">
        <v>0</v>
      </c>
      <c r="K9" s="287">
        <v>-0.01</v>
      </c>
      <c r="L9" s="287">
        <v>0</v>
      </c>
      <c r="M9" s="287">
        <v>0</v>
      </c>
      <c r="N9" s="287">
        <v>0</v>
      </c>
      <c r="O9" s="276">
        <v>0.19</v>
      </c>
      <c r="P9" s="276">
        <v>0.04</v>
      </c>
      <c r="Q9" s="276">
        <v>0</v>
      </c>
      <c r="R9" s="276">
        <v>0</v>
      </c>
      <c r="S9" s="276">
        <v>3</v>
      </c>
    </row>
    <row r="10" spans="2:19">
      <c r="B10" s="182">
        <v>4</v>
      </c>
      <c r="C10" s="324" t="s">
        <v>1001</v>
      </c>
      <c r="D10" s="286">
        <v>0</v>
      </c>
      <c r="E10" s="286">
        <v>0</v>
      </c>
      <c r="F10" s="286">
        <v>0</v>
      </c>
      <c r="G10" s="286">
        <v>0</v>
      </c>
      <c r="H10" s="287">
        <v>0</v>
      </c>
      <c r="I10" s="287">
        <v>0</v>
      </c>
      <c r="J10" s="287">
        <v>0</v>
      </c>
      <c r="K10" s="287">
        <v>0</v>
      </c>
      <c r="L10" s="287">
        <v>0</v>
      </c>
      <c r="M10" s="287">
        <v>0</v>
      </c>
      <c r="N10" s="287">
        <v>0</v>
      </c>
      <c r="O10" s="276">
        <v>0</v>
      </c>
      <c r="P10" s="276">
        <v>0</v>
      </c>
      <c r="Q10" s="276">
        <v>0</v>
      </c>
      <c r="R10" s="276">
        <v>0</v>
      </c>
      <c r="S10" s="276">
        <v>0</v>
      </c>
    </row>
    <row r="11" spans="2:19">
      <c r="B11" s="182">
        <v>5</v>
      </c>
      <c r="C11" s="324" t="s">
        <v>1002</v>
      </c>
      <c r="D11" s="286">
        <v>0</v>
      </c>
      <c r="E11" s="286">
        <v>0</v>
      </c>
      <c r="F11" s="286">
        <v>0</v>
      </c>
      <c r="G11" s="286">
        <v>0</v>
      </c>
      <c r="H11" s="287">
        <v>0</v>
      </c>
      <c r="I11" s="287">
        <v>0</v>
      </c>
      <c r="J11" s="287">
        <v>0</v>
      </c>
      <c r="K11" s="287">
        <v>0</v>
      </c>
      <c r="L11" s="287">
        <v>0</v>
      </c>
      <c r="M11" s="287">
        <v>0</v>
      </c>
      <c r="N11" s="287">
        <v>0</v>
      </c>
      <c r="O11" s="276">
        <v>0</v>
      </c>
      <c r="P11" s="276">
        <v>0</v>
      </c>
      <c r="Q11" s="276">
        <v>0</v>
      </c>
      <c r="R11" s="276">
        <v>0</v>
      </c>
      <c r="S11" s="276">
        <v>0</v>
      </c>
    </row>
    <row r="12" spans="2:19">
      <c r="B12" s="182">
        <v>6</v>
      </c>
      <c r="C12" s="324" t="s">
        <v>1003</v>
      </c>
      <c r="D12" s="286">
        <v>0</v>
      </c>
      <c r="E12" s="286">
        <v>0</v>
      </c>
      <c r="F12" s="286">
        <v>0</v>
      </c>
      <c r="G12" s="286">
        <v>0</v>
      </c>
      <c r="H12" s="287">
        <v>0</v>
      </c>
      <c r="I12" s="287">
        <v>0</v>
      </c>
      <c r="J12" s="287">
        <v>0</v>
      </c>
      <c r="K12" s="287">
        <v>0</v>
      </c>
      <c r="L12" s="287">
        <v>0</v>
      </c>
      <c r="M12" s="287">
        <v>0</v>
      </c>
      <c r="N12" s="287">
        <v>0</v>
      </c>
      <c r="O12" s="276">
        <v>0</v>
      </c>
      <c r="P12" s="276">
        <v>0</v>
      </c>
      <c r="Q12" s="276">
        <v>0</v>
      </c>
      <c r="R12" s="276">
        <v>0</v>
      </c>
      <c r="S12" s="276">
        <v>0</v>
      </c>
    </row>
    <row r="13" spans="2:19">
      <c r="B13" s="182">
        <v>7</v>
      </c>
      <c r="C13" s="324" t="s">
        <v>1004</v>
      </c>
      <c r="D13" s="286">
        <v>0.21</v>
      </c>
      <c r="E13" s="286">
        <v>0</v>
      </c>
      <c r="F13" s="286">
        <v>0</v>
      </c>
      <c r="G13" s="286">
        <v>0</v>
      </c>
      <c r="H13" s="287">
        <v>0.16</v>
      </c>
      <c r="I13" s="287">
        <v>-0.01</v>
      </c>
      <c r="J13" s="287">
        <v>0</v>
      </c>
      <c r="K13" s="287">
        <v>-0.01</v>
      </c>
      <c r="L13" s="287">
        <v>0</v>
      </c>
      <c r="M13" s="287">
        <v>0</v>
      </c>
      <c r="N13" s="287">
        <v>0</v>
      </c>
      <c r="O13" s="276">
        <v>0.16</v>
      </c>
      <c r="P13" s="276">
        <v>0.04</v>
      </c>
      <c r="Q13" s="276">
        <v>0</v>
      </c>
      <c r="R13" s="276">
        <v>0</v>
      </c>
      <c r="S13" s="276">
        <v>4</v>
      </c>
    </row>
    <row r="14" spans="2:19">
      <c r="B14" s="182">
        <v>8</v>
      </c>
      <c r="C14" s="324" t="s">
        <v>1005</v>
      </c>
      <c r="D14" s="286">
        <v>0.03</v>
      </c>
      <c r="E14" s="286">
        <v>0</v>
      </c>
      <c r="F14" s="286">
        <v>0</v>
      </c>
      <c r="G14" s="286">
        <v>0</v>
      </c>
      <c r="H14" s="287">
        <v>0</v>
      </c>
      <c r="I14" s="287">
        <v>0</v>
      </c>
      <c r="J14" s="287">
        <v>0</v>
      </c>
      <c r="K14" s="287">
        <v>0</v>
      </c>
      <c r="L14" s="287">
        <v>0</v>
      </c>
      <c r="M14" s="287">
        <v>0</v>
      </c>
      <c r="N14" s="287">
        <v>0</v>
      </c>
      <c r="O14" s="276">
        <v>0.03</v>
      </c>
      <c r="P14" s="276">
        <v>0</v>
      </c>
      <c r="Q14" s="276">
        <v>0</v>
      </c>
      <c r="R14" s="276">
        <v>0</v>
      </c>
      <c r="S14" s="276">
        <v>3</v>
      </c>
    </row>
    <row r="15" spans="2:19">
      <c r="B15" s="182">
        <v>9</v>
      </c>
      <c r="C15" s="323" t="s">
        <v>1006</v>
      </c>
      <c r="D15" s="286">
        <v>11.52</v>
      </c>
      <c r="E15" s="286">
        <v>0</v>
      </c>
      <c r="F15" s="286">
        <v>0</v>
      </c>
      <c r="G15" s="286">
        <v>0.28000000000000003</v>
      </c>
      <c r="H15" s="287">
        <v>0.06</v>
      </c>
      <c r="I15" s="287">
        <v>-0.04</v>
      </c>
      <c r="J15" s="287">
        <v>-0.01</v>
      </c>
      <c r="K15" s="287">
        <v>0</v>
      </c>
      <c r="L15" s="287">
        <v>0</v>
      </c>
      <c r="M15" s="287">
        <v>0</v>
      </c>
      <c r="N15" s="287">
        <v>0</v>
      </c>
      <c r="O15" s="276">
        <v>8.77</v>
      </c>
      <c r="P15" s="276">
        <v>2.21</v>
      </c>
      <c r="Q15" s="276">
        <v>0.54</v>
      </c>
      <c r="R15" s="276">
        <v>0</v>
      </c>
      <c r="S15" s="276">
        <v>4</v>
      </c>
    </row>
    <row r="16" spans="2:19">
      <c r="B16" s="182">
        <v>10</v>
      </c>
      <c r="C16" s="324" t="s">
        <v>1007</v>
      </c>
      <c r="D16" s="286">
        <v>0.3</v>
      </c>
      <c r="E16" s="286">
        <v>0</v>
      </c>
      <c r="F16" s="286">
        <v>0</v>
      </c>
      <c r="G16" s="286">
        <v>0</v>
      </c>
      <c r="H16" s="287">
        <v>0</v>
      </c>
      <c r="I16" s="287">
        <v>0</v>
      </c>
      <c r="J16" s="287">
        <v>0</v>
      </c>
      <c r="K16" s="287">
        <v>0</v>
      </c>
      <c r="L16" s="287">
        <v>0</v>
      </c>
      <c r="M16" s="287">
        <v>0</v>
      </c>
      <c r="N16" s="287">
        <v>0</v>
      </c>
      <c r="O16" s="276">
        <v>0.18</v>
      </c>
      <c r="P16" s="276">
        <v>0.06</v>
      </c>
      <c r="Q16" s="276">
        <v>0.06</v>
      </c>
      <c r="R16" s="276">
        <v>0</v>
      </c>
      <c r="S16" s="276">
        <v>6</v>
      </c>
    </row>
    <row r="17" spans="2:19">
      <c r="B17" s="182">
        <v>11</v>
      </c>
      <c r="C17" s="324" t="s">
        <v>1008</v>
      </c>
      <c r="D17" s="286">
        <v>0.01</v>
      </c>
      <c r="E17" s="286">
        <v>0</v>
      </c>
      <c r="F17" s="286">
        <v>0</v>
      </c>
      <c r="G17" s="286">
        <v>0</v>
      </c>
      <c r="H17" s="287">
        <v>0</v>
      </c>
      <c r="I17" s="287">
        <v>0</v>
      </c>
      <c r="J17" s="287">
        <v>0</v>
      </c>
      <c r="K17" s="287">
        <v>0</v>
      </c>
      <c r="L17" s="287">
        <v>0</v>
      </c>
      <c r="M17" s="287">
        <v>0</v>
      </c>
      <c r="N17" s="287">
        <v>0</v>
      </c>
      <c r="O17" s="276">
        <v>0.01</v>
      </c>
      <c r="P17" s="276">
        <v>0</v>
      </c>
      <c r="Q17" s="276">
        <v>0</v>
      </c>
      <c r="R17" s="276">
        <v>0</v>
      </c>
      <c r="S17" s="276">
        <v>3</v>
      </c>
    </row>
    <row r="18" spans="2:19">
      <c r="B18" s="182">
        <v>12</v>
      </c>
      <c r="C18" s="324" t="s">
        <v>1009</v>
      </c>
      <c r="D18" s="286">
        <v>0</v>
      </c>
      <c r="E18" s="286">
        <v>0</v>
      </c>
      <c r="F18" s="286">
        <v>0</v>
      </c>
      <c r="G18" s="286">
        <v>0</v>
      </c>
      <c r="H18" s="287">
        <v>0</v>
      </c>
      <c r="I18" s="287">
        <v>0</v>
      </c>
      <c r="J18" s="287">
        <v>0</v>
      </c>
      <c r="K18" s="287">
        <v>0</v>
      </c>
      <c r="L18" s="287">
        <v>0</v>
      </c>
      <c r="M18" s="287">
        <v>0</v>
      </c>
      <c r="N18" s="287">
        <v>0</v>
      </c>
      <c r="O18" s="276">
        <v>0</v>
      </c>
      <c r="P18" s="276">
        <v>0</v>
      </c>
      <c r="Q18" s="276">
        <v>0</v>
      </c>
      <c r="R18" s="276">
        <v>0</v>
      </c>
      <c r="S18" s="276">
        <v>0</v>
      </c>
    </row>
    <row r="19" spans="2:19">
      <c r="B19" s="182">
        <v>13</v>
      </c>
      <c r="C19" s="324" t="s">
        <v>1010</v>
      </c>
      <c r="D19" s="286">
        <v>0.35</v>
      </c>
      <c r="E19" s="286">
        <v>0</v>
      </c>
      <c r="F19" s="286">
        <v>0</v>
      </c>
      <c r="G19" s="286">
        <v>0</v>
      </c>
      <c r="H19" s="287">
        <v>0</v>
      </c>
      <c r="I19" s="287">
        <v>0</v>
      </c>
      <c r="J19" s="287">
        <v>0</v>
      </c>
      <c r="K19" s="287">
        <v>0</v>
      </c>
      <c r="L19" s="287">
        <v>0</v>
      </c>
      <c r="M19" s="287">
        <v>0</v>
      </c>
      <c r="N19" s="287">
        <v>0</v>
      </c>
      <c r="O19" s="276">
        <v>0.25</v>
      </c>
      <c r="P19" s="276">
        <v>0.1</v>
      </c>
      <c r="Q19" s="276">
        <v>0</v>
      </c>
      <c r="R19" s="276">
        <v>0</v>
      </c>
      <c r="S19" s="276">
        <v>4</v>
      </c>
    </row>
    <row r="20" spans="2:19">
      <c r="B20" s="182">
        <v>14</v>
      </c>
      <c r="C20" s="324" t="s">
        <v>1011</v>
      </c>
      <c r="D20" s="286">
        <v>0.41</v>
      </c>
      <c r="E20" s="286">
        <v>0</v>
      </c>
      <c r="F20" s="286">
        <v>0</v>
      </c>
      <c r="G20" s="286">
        <v>0</v>
      </c>
      <c r="H20" s="287">
        <v>0</v>
      </c>
      <c r="I20" s="287">
        <v>0</v>
      </c>
      <c r="J20" s="287">
        <v>0</v>
      </c>
      <c r="K20" s="287">
        <v>0</v>
      </c>
      <c r="L20" s="287">
        <v>0</v>
      </c>
      <c r="M20" s="287">
        <v>0</v>
      </c>
      <c r="N20" s="287">
        <v>0</v>
      </c>
      <c r="O20" s="276">
        <v>0.41</v>
      </c>
      <c r="P20" s="276">
        <v>0</v>
      </c>
      <c r="Q20" s="276">
        <v>0</v>
      </c>
      <c r="R20" s="276">
        <v>0</v>
      </c>
      <c r="S20" s="276">
        <v>3</v>
      </c>
    </row>
    <row r="21" spans="2:19">
      <c r="B21" s="182">
        <v>15</v>
      </c>
      <c r="C21" s="324" t="s">
        <v>1012</v>
      </c>
      <c r="D21" s="286">
        <v>0.01</v>
      </c>
      <c r="E21" s="286">
        <v>0</v>
      </c>
      <c r="F21" s="286">
        <v>0</v>
      </c>
      <c r="G21" s="286">
        <v>0</v>
      </c>
      <c r="H21" s="287">
        <v>0</v>
      </c>
      <c r="I21" s="287">
        <v>0</v>
      </c>
      <c r="J21" s="287">
        <v>0</v>
      </c>
      <c r="K21" s="287">
        <v>0</v>
      </c>
      <c r="L21" s="287">
        <v>0</v>
      </c>
      <c r="M21" s="287">
        <v>0</v>
      </c>
      <c r="N21" s="287">
        <v>0</v>
      </c>
      <c r="O21" s="276">
        <v>0.01</v>
      </c>
      <c r="P21" s="276">
        <v>0</v>
      </c>
      <c r="Q21" s="276">
        <v>0</v>
      </c>
      <c r="R21" s="276">
        <v>0</v>
      </c>
      <c r="S21" s="276">
        <v>3</v>
      </c>
    </row>
    <row r="22" spans="2:19">
      <c r="B22" s="182">
        <v>16</v>
      </c>
      <c r="C22" s="324" t="s">
        <v>1013</v>
      </c>
      <c r="D22" s="286">
        <v>2.92</v>
      </c>
      <c r="E22" s="286">
        <v>0</v>
      </c>
      <c r="F22" s="286">
        <v>0</v>
      </c>
      <c r="G22" s="286">
        <v>0.22</v>
      </c>
      <c r="H22" s="287">
        <v>0.02</v>
      </c>
      <c r="I22" s="287">
        <v>-0.01</v>
      </c>
      <c r="J22" s="287">
        <v>-0.01</v>
      </c>
      <c r="K22" s="287">
        <v>0</v>
      </c>
      <c r="L22" s="287">
        <v>0</v>
      </c>
      <c r="M22" s="287">
        <v>0</v>
      </c>
      <c r="N22" s="287">
        <v>0</v>
      </c>
      <c r="O22" s="276">
        <v>2.82</v>
      </c>
      <c r="P22" s="276">
        <v>0.11</v>
      </c>
      <c r="Q22" s="276">
        <v>0</v>
      </c>
      <c r="R22" s="276">
        <v>0</v>
      </c>
      <c r="S22" s="276">
        <v>3</v>
      </c>
    </row>
    <row r="23" spans="2:19">
      <c r="B23" s="182">
        <v>17</v>
      </c>
      <c r="C23" s="324" t="s">
        <v>1014</v>
      </c>
      <c r="D23" s="238">
        <v>0.04</v>
      </c>
      <c r="E23" s="238">
        <v>0</v>
      </c>
      <c r="F23" s="238">
        <v>0</v>
      </c>
      <c r="G23" s="238">
        <v>0.04</v>
      </c>
      <c r="H23" s="287">
        <v>0</v>
      </c>
      <c r="I23" s="287">
        <v>0</v>
      </c>
      <c r="J23" s="287">
        <v>0</v>
      </c>
      <c r="K23" s="287">
        <v>0</v>
      </c>
      <c r="L23" s="287">
        <v>0</v>
      </c>
      <c r="M23" s="287">
        <v>0</v>
      </c>
      <c r="N23" s="287">
        <v>0</v>
      </c>
      <c r="O23" s="276">
        <v>0.04</v>
      </c>
      <c r="P23" s="276">
        <v>0</v>
      </c>
      <c r="Q23" s="276">
        <v>0</v>
      </c>
      <c r="R23" s="276">
        <v>0</v>
      </c>
      <c r="S23" s="276">
        <v>3</v>
      </c>
    </row>
    <row r="24" spans="2:19">
      <c r="B24" s="182">
        <v>18</v>
      </c>
      <c r="C24" s="324" t="s">
        <v>1015</v>
      </c>
      <c r="D24" s="238">
        <v>0.43</v>
      </c>
      <c r="E24" s="238">
        <v>0</v>
      </c>
      <c r="F24" s="238">
        <v>0</v>
      </c>
      <c r="G24" s="238">
        <v>0</v>
      </c>
      <c r="H24" s="287">
        <v>0</v>
      </c>
      <c r="I24" s="287">
        <v>0</v>
      </c>
      <c r="J24" s="287">
        <v>0</v>
      </c>
      <c r="K24" s="287">
        <v>0</v>
      </c>
      <c r="L24" s="287">
        <v>0</v>
      </c>
      <c r="M24" s="287">
        <v>0</v>
      </c>
      <c r="N24" s="287">
        <v>0</v>
      </c>
      <c r="O24" s="276">
        <v>0.41</v>
      </c>
      <c r="P24" s="276">
        <v>0.02</v>
      </c>
      <c r="Q24" s="276">
        <v>0</v>
      </c>
      <c r="R24" s="276">
        <v>0</v>
      </c>
      <c r="S24" s="276">
        <v>3</v>
      </c>
    </row>
    <row r="25" spans="2:19">
      <c r="B25" s="182">
        <v>19</v>
      </c>
      <c r="C25" s="324" t="s">
        <v>1016</v>
      </c>
      <c r="D25" s="238">
        <v>0</v>
      </c>
      <c r="E25" s="238">
        <v>0</v>
      </c>
      <c r="F25" s="238">
        <v>0</v>
      </c>
      <c r="G25" s="238">
        <v>0</v>
      </c>
      <c r="H25" s="287">
        <v>0</v>
      </c>
      <c r="I25" s="287">
        <v>0</v>
      </c>
      <c r="J25" s="287">
        <v>0</v>
      </c>
      <c r="K25" s="287">
        <v>0</v>
      </c>
      <c r="L25" s="287">
        <v>0</v>
      </c>
      <c r="M25" s="287">
        <v>0</v>
      </c>
      <c r="N25" s="287">
        <v>0</v>
      </c>
      <c r="O25" s="276">
        <v>0</v>
      </c>
      <c r="P25" s="276">
        <v>0</v>
      </c>
      <c r="Q25" s="276">
        <v>0</v>
      </c>
      <c r="R25" s="276">
        <v>0</v>
      </c>
      <c r="S25" s="276">
        <v>0</v>
      </c>
    </row>
    <row r="26" spans="2:19">
      <c r="B26" s="182">
        <v>20</v>
      </c>
      <c r="C26" s="324" t="s">
        <v>1017</v>
      </c>
      <c r="D26" s="238">
        <v>0.24</v>
      </c>
      <c r="E26" s="238">
        <v>0</v>
      </c>
      <c r="F26" s="238">
        <v>0</v>
      </c>
      <c r="G26" s="238">
        <v>0</v>
      </c>
      <c r="H26" s="287">
        <v>0</v>
      </c>
      <c r="I26" s="287">
        <v>0</v>
      </c>
      <c r="J26" s="287">
        <v>0</v>
      </c>
      <c r="K26" s="287">
        <v>0</v>
      </c>
      <c r="L26" s="287">
        <v>0</v>
      </c>
      <c r="M26" s="287">
        <v>0</v>
      </c>
      <c r="N26" s="287">
        <v>0</v>
      </c>
      <c r="O26" s="276">
        <v>0</v>
      </c>
      <c r="P26" s="276">
        <v>0.01</v>
      </c>
      <c r="Q26" s="276">
        <v>0.23</v>
      </c>
      <c r="R26" s="276">
        <v>0</v>
      </c>
      <c r="S26" s="276">
        <v>15</v>
      </c>
    </row>
    <row r="27" spans="2:19">
      <c r="B27" s="182">
        <v>21</v>
      </c>
      <c r="C27" s="324" t="s">
        <v>1018</v>
      </c>
      <c r="D27" s="238">
        <v>0</v>
      </c>
      <c r="E27" s="238">
        <v>0</v>
      </c>
      <c r="F27" s="238">
        <v>0</v>
      </c>
      <c r="G27" s="238">
        <v>0</v>
      </c>
      <c r="H27" s="287">
        <v>0</v>
      </c>
      <c r="I27" s="287">
        <v>0</v>
      </c>
      <c r="J27" s="287">
        <v>0</v>
      </c>
      <c r="K27" s="287">
        <v>0</v>
      </c>
      <c r="L27" s="287">
        <v>0</v>
      </c>
      <c r="M27" s="287">
        <v>0</v>
      </c>
      <c r="N27" s="287">
        <v>0</v>
      </c>
      <c r="O27" s="276">
        <v>0</v>
      </c>
      <c r="P27" s="276">
        <v>0</v>
      </c>
      <c r="Q27" s="276">
        <v>0</v>
      </c>
      <c r="R27" s="276">
        <v>0</v>
      </c>
      <c r="S27" s="276">
        <v>0</v>
      </c>
    </row>
    <row r="28" spans="2:19">
      <c r="B28" s="182">
        <v>22</v>
      </c>
      <c r="C28" s="324" t="s">
        <v>1019</v>
      </c>
      <c r="D28" s="238">
        <v>0.02</v>
      </c>
      <c r="E28" s="238">
        <v>0</v>
      </c>
      <c r="F28" s="238">
        <v>0</v>
      </c>
      <c r="G28" s="238">
        <v>0</v>
      </c>
      <c r="H28" s="287">
        <v>0</v>
      </c>
      <c r="I28" s="287">
        <v>0</v>
      </c>
      <c r="J28" s="287">
        <v>0</v>
      </c>
      <c r="K28" s="287">
        <v>0</v>
      </c>
      <c r="L28" s="287">
        <v>0</v>
      </c>
      <c r="M28" s="287">
        <v>0</v>
      </c>
      <c r="N28" s="287">
        <v>0</v>
      </c>
      <c r="O28" s="276">
        <v>0</v>
      </c>
      <c r="P28" s="276">
        <v>0.01</v>
      </c>
      <c r="Q28" s="276">
        <v>0</v>
      </c>
      <c r="R28" s="276">
        <v>0</v>
      </c>
      <c r="S28" s="276">
        <v>7</v>
      </c>
    </row>
    <row r="29" spans="2:19">
      <c r="B29" s="182">
        <v>23</v>
      </c>
      <c r="C29" s="324" t="s">
        <v>1020</v>
      </c>
      <c r="D29" s="238">
        <v>0.27</v>
      </c>
      <c r="E29" s="238">
        <v>0</v>
      </c>
      <c r="F29" s="238">
        <v>0</v>
      </c>
      <c r="G29" s="238">
        <v>0</v>
      </c>
      <c r="H29" s="287">
        <v>0</v>
      </c>
      <c r="I29" s="287">
        <v>0</v>
      </c>
      <c r="J29" s="287">
        <v>0</v>
      </c>
      <c r="K29" s="287">
        <v>0</v>
      </c>
      <c r="L29" s="287">
        <v>0</v>
      </c>
      <c r="M29" s="287">
        <v>0</v>
      </c>
      <c r="N29" s="287">
        <v>0</v>
      </c>
      <c r="O29" s="276">
        <v>0.27</v>
      </c>
      <c r="P29" s="276">
        <v>0</v>
      </c>
      <c r="Q29" s="276">
        <v>0</v>
      </c>
      <c r="R29" s="276">
        <v>0</v>
      </c>
      <c r="S29" s="276">
        <v>3</v>
      </c>
    </row>
    <row r="30" spans="2:19">
      <c r="B30" s="182">
        <v>24</v>
      </c>
      <c r="C30" s="324" t="s">
        <v>1021</v>
      </c>
      <c r="D30" s="238">
        <v>0.05</v>
      </c>
      <c r="E30" s="238">
        <v>0</v>
      </c>
      <c r="F30" s="238">
        <v>0</v>
      </c>
      <c r="G30" s="238">
        <v>0</v>
      </c>
      <c r="H30" s="287">
        <v>0</v>
      </c>
      <c r="I30" s="287">
        <v>0</v>
      </c>
      <c r="J30" s="287">
        <v>0</v>
      </c>
      <c r="K30" s="287">
        <v>0</v>
      </c>
      <c r="L30" s="287">
        <v>0</v>
      </c>
      <c r="M30" s="287">
        <v>0</v>
      </c>
      <c r="N30" s="287">
        <v>0</v>
      </c>
      <c r="O30" s="276">
        <v>0.05</v>
      </c>
      <c r="P30" s="276">
        <v>0</v>
      </c>
      <c r="Q30" s="276">
        <v>0</v>
      </c>
      <c r="R30" s="276">
        <v>0</v>
      </c>
      <c r="S30" s="276">
        <v>3</v>
      </c>
    </row>
    <row r="31" spans="2:19">
      <c r="B31" s="182">
        <v>25</v>
      </c>
      <c r="C31" s="324" t="s">
        <v>1022</v>
      </c>
      <c r="D31" s="238">
        <v>4.8499999999999996</v>
      </c>
      <c r="E31" s="238">
        <v>0</v>
      </c>
      <c r="F31" s="238">
        <v>0</v>
      </c>
      <c r="G31" s="238">
        <v>0.01</v>
      </c>
      <c r="H31" s="287">
        <v>0</v>
      </c>
      <c r="I31" s="287">
        <v>-0.02</v>
      </c>
      <c r="J31" s="287">
        <v>0</v>
      </c>
      <c r="K31" s="287">
        <v>0</v>
      </c>
      <c r="L31" s="287">
        <v>0</v>
      </c>
      <c r="M31" s="287">
        <v>0</v>
      </c>
      <c r="N31" s="287">
        <v>0</v>
      </c>
      <c r="O31" s="276">
        <v>3.47</v>
      </c>
      <c r="P31" s="276">
        <v>1.33</v>
      </c>
      <c r="Q31" s="276">
        <v>0.05</v>
      </c>
      <c r="R31" s="276">
        <v>0</v>
      </c>
      <c r="S31" s="276">
        <v>4</v>
      </c>
    </row>
    <row r="32" spans="2:19">
      <c r="B32" s="182">
        <v>26</v>
      </c>
      <c r="C32" s="324" t="s">
        <v>1023</v>
      </c>
      <c r="D32" s="238">
        <v>0</v>
      </c>
      <c r="E32" s="238">
        <v>0</v>
      </c>
      <c r="F32" s="238">
        <v>0</v>
      </c>
      <c r="G32" s="238">
        <v>0</v>
      </c>
      <c r="H32" s="287">
        <v>0</v>
      </c>
      <c r="I32" s="287">
        <v>0</v>
      </c>
      <c r="J32" s="287">
        <v>0</v>
      </c>
      <c r="K32" s="287">
        <v>0</v>
      </c>
      <c r="L32" s="287">
        <v>0</v>
      </c>
      <c r="M32" s="287">
        <v>0</v>
      </c>
      <c r="N32" s="287">
        <v>0</v>
      </c>
      <c r="O32" s="276">
        <v>0</v>
      </c>
      <c r="P32" s="276">
        <v>0</v>
      </c>
      <c r="Q32" s="276">
        <v>0</v>
      </c>
      <c r="R32" s="276">
        <v>0</v>
      </c>
      <c r="S32" s="276">
        <v>0</v>
      </c>
    </row>
    <row r="33" spans="2:19">
      <c r="B33" s="182">
        <v>27</v>
      </c>
      <c r="C33" s="324" t="s">
        <v>1024</v>
      </c>
      <c r="D33" s="238">
        <v>0</v>
      </c>
      <c r="E33" s="238">
        <v>0</v>
      </c>
      <c r="F33" s="238">
        <v>0</v>
      </c>
      <c r="G33" s="238">
        <v>0</v>
      </c>
      <c r="H33" s="287">
        <v>0</v>
      </c>
      <c r="I33" s="287">
        <v>0</v>
      </c>
      <c r="J33" s="287">
        <v>0</v>
      </c>
      <c r="K33" s="287">
        <v>0</v>
      </c>
      <c r="L33" s="287">
        <v>0</v>
      </c>
      <c r="M33" s="287">
        <v>0</v>
      </c>
      <c r="N33" s="287">
        <v>0</v>
      </c>
      <c r="O33" s="276">
        <v>0</v>
      </c>
      <c r="P33" s="276">
        <v>0</v>
      </c>
      <c r="Q33" s="276">
        <v>0</v>
      </c>
      <c r="R33" s="276">
        <v>0</v>
      </c>
      <c r="S33" s="276">
        <v>0</v>
      </c>
    </row>
    <row r="34" spans="2:19">
      <c r="B34" s="182">
        <v>28</v>
      </c>
      <c r="C34" s="324" t="s">
        <v>1025</v>
      </c>
      <c r="D34" s="238">
        <v>0.09</v>
      </c>
      <c r="E34" s="238">
        <v>0</v>
      </c>
      <c r="F34" s="238">
        <v>0</v>
      </c>
      <c r="G34" s="238">
        <v>0.01</v>
      </c>
      <c r="H34" s="287">
        <v>0</v>
      </c>
      <c r="I34" s="287">
        <v>0</v>
      </c>
      <c r="J34" s="287">
        <v>0</v>
      </c>
      <c r="K34" s="287">
        <v>0</v>
      </c>
      <c r="L34" s="287">
        <v>0</v>
      </c>
      <c r="M34" s="287">
        <v>0</v>
      </c>
      <c r="N34" s="287">
        <v>0</v>
      </c>
      <c r="O34" s="276">
        <v>0.01</v>
      </c>
      <c r="P34" s="276">
        <v>0.09</v>
      </c>
      <c r="Q34" s="276">
        <v>0</v>
      </c>
      <c r="R34" s="276">
        <v>0</v>
      </c>
      <c r="S34" s="276">
        <v>7</v>
      </c>
    </row>
    <row r="35" spans="2:19">
      <c r="B35" s="182">
        <v>29</v>
      </c>
      <c r="C35" s="324" t="s">
        <v>1026</v>
      </c>
      <c r="D35" s="238">
        <v>0.16</v>
      </c>
      <c r="E35" s="238">
        <v>0</v>
      </c>
      <c r="F35" s="238">
        <v>0</v>
      </c>
      <c r="G35" s="238">
        <v>0</v>
      </c>
      <c r="H35" s="287">
        <v>0</v>
      </c>
      <c r="I35" s="287">
        <v>0</v>
      </c>
      <c r="J35" s="287">
        <v>0</v>
      </c>
      <c r="K35" s="287">
        <v>0</v>
      </c>
      <c r="L35" s="287">
        <v>0</v>
      </c>
      <c r="M35" s="287">
        <v>0</v>
      </c>
      <c r="N35" s="287">
        <v>0</v>
      </c>
      <c r="O35" s="276">
        <v>0</v>
      </c>
      <c r="P35" s="276">
        <v>0.16</v>
      </c>
      <c r="Q35" s="276">
        <v>0</v>
      </c>
      <c r="R35" s="276">
        <v>0</v>
      </c>
      <c r="S35" s="276">
        <v>8</v>
      </c>
    </row>
    <row r="36" spans="2:19">
      <c r="B36" s="182">
        <v>30</v>
      </c>
      <c r="C36" s="324" t="s">
        <v>1027</v>
      </c>
      <c r="D36" s="238">
        <v>0</v>
      </c>
      <c r="E36" s="238">
        <v>0</v>
      </c>
      <c r="F36" s="238">
        <v>0</v>
      </c>
      <c r="G36" s="238">
        <v>0</v>
      </c>
      <c r="H36" s="287">
        <v>0</v>
      </c>
      <c r="I36" s="287">
        <v>0</v>
      </c>
      <c r="J36" s="287">
        <v>0</v>
      </c>
      <c r="K36" s="287">
        <v>0</v>
      </c>
      <c r="L36" s="287">
        <v>0</v>
      </c>
      <c r="M36" s="287">
        <v>0</v>
      </c>
      <c r="N36" s="287">
        <v>0</v>
      </c>
      <c r="O36" s="276">
        <v>0</v>
      </c>
      <c r="P36" s="276">
        <v>0</v>
      </c>
      <c r="Q36" s="276">
        <v>0</v>
      </c>
      <c r="R36" s="276">
        <v>0</v>
      </c>
      <c r="S36" s="276">
        <v>3</v>
      </c>
    </row>
    <row r="37" spans="2:19">
      <c r="B37" s="182">
        <v>31</v>
      </c>
      <c r="C37" s="324" t="s">
        <v>1028</v>
      </c>
      <c r="D37" s="238">
        <v>0.66</v>
      </c>
      <c r="E37" s="238">
        <v>0</v>
      </c>
      <c r="F37" s="238">
        <v>0</v>
      </c>
      <c r="G37" s="238">
        <v>0</v>
      </c>
      <c r="H37" s="287">
        <v>0</v>
      </c>
      <c r="I37" s="287">
        <v>0</v>
      </c>
      <c r="J37" s="287">
        <v>0</v>
      </c>
      <c r="K37" s="287">
        <v>0</v>
      </c>
      <c r="L37" s="287">
        <v>0</v>
      </c>
      <c r="M37" s="287">
        <v>0</v>
      </c>
      <c r="N37" s="287">
        <v>0</v>
      </c>
      <c r="O37" s="276">
        <v>0.43</v>
      </c>
      <c r="P37" s="276">
        <v>0.03</v>
      </c>
      <c r="Q37" s="276">
        <v>0.2</v>
      </c>
      <c r="R37" s="276">
        <v>0</v>
      </c>
      <c r="S37" s="276">
        <v>7</v>
      </c>
    </row>
    <row r="38" spans="2:19">
      <c r="B38" s="182">
        <v>32</v>
      </c>
      <c r="C38" s="324" t="s">
        <v>1029</v>
      </c>
      <c r="D38" s="238">
        <v>0.57999999999999996</v>
      </c>
      <c r="E38" s="238">
        <v>0</v>
      </c>
      <c r="F38" s="238">
        <v>0</v>
      </c>
      <c r="G38" s="238">
        <v>0</v>
      </c>
      <c r="H38" s="287">
        <v>0.05</v>
      </c>
      <c r="I38" s="287">
        <v>0</v>
      </c>
      <c r="J38" s="287">
        <v>0</v>
      </c>
      <c r="K38" s="287">
        <v>0</v>
      </c>
      <c r="L38" s="287">
        <v>0</v>
      </c>
      <c r="M38" s="287">
        <v>0</v>
      </c>
      <c r="N38" s="287">
        <v>0</v>
      </c>
      <c r="O38" s="276">
        <v>0.34</v>
      </c>
      <c r="P38" s="276">
        <v>0.24</v>
      </c>
      <c r="Q38" s="276">
        <v>0</v>
      </c>
      <c r="R38" s="276">
        <v>0</v>
      </c>
      <c r="S38" s="276">
        <v>5</v>
      </c>
    </row>
    <row r="39" spans="2:19">
      <c r="B39" s="182">
        <v>33</v>
      </c>
      <c r="C39" s="324" t="s">
        <v>1030</v>
      </c>
      <c r="D39" s="238">
        <v>0.12</v>
      </c>
      <c r="E39" s="238">
        <v>0</v>
      </c>
      <c r="F39" s="238">
        <v>0</v>
      </c>
      <c r="G39" s="238">
        <v>0</v>
      </c>
      <c r="H39" s="287">
        <v>0</v>
      </c>
      <c r="I39" s="287">
        <v>0</v>
      </c>
      <c r="J39" s="287">
        <v>0</v>
      </c>
      <c r="K39" s="287">
        <v>0</v>
      </c>
      <c r="L39" s="287">
        <v>0</v>
      </c>
      <c r="M39" s="287">
        <v>0</v>
      </c>
      <c r="N39" s="287">
        <v>0</v>
      </c>
      <c r="O39" s="276">
        <v>7.0000000000000007E-2</v>
      </c>
      <c r="P39" s="276">
        <v>0.05</v>
      </c>
      <c r="Q39" s="276">
        <v>0</v>
      </c>
      <c r="R39" s="276">
        <v>0</v>
      </c>
      <c r="S39" s="276">
        <v>4</v>
      </c>
    </row>
    <row r="40" spans="2:19">
      <c r="B40" s="182">
        <v>34</v>
      </c>
      <c r="C40" s="323" t="s">
        <v>1031</v>
      </c>
      <c r="D40" s="286">
        <v>4.97</v>
      </c>
      <c r="E40" s="286">
        <v>0</v>
      </c>
      <c r="F40" s="286">
        <v>0</v>
      </c>
      <c r="G40" s="286">
        <v>0</v>
      </c>
      <c r="H40" s="287">
        <v>0</v>
      </c>
      <c r="I40" s="287">
        <v>-0.01</v>
      </c>
      <c r="J40" s="287">
        <v>0</v>
      </c>
      <c r="K40" s="287">
        <v>0</v>
      </c>
      <c r="L40" s="287">
        <v>0</v>
      </c>
      <c r="M40" s="287">
        <v>0</v>
      </c>
      <c r="N40" s="287">
        <v>0</v>
      </c>
      <c r="O40" s="276">
        <v>4.97</v>
      </c>
      <c r="P40" s="276">
        <v>0</v>
      </c>
      <c r="Q40" s="276">
        <v>0</v>
      </c>
      <c r="R40" s="276">
        <v>0</v>
      </c>
      <c r="S40" s="276">
        <v>3</v>
      </c>
    </row>
    <row r="41" spans="2:19" ht="17">
      <c r="B41" s="182">
        <v>35</v>
      </c>
      <c r="C41" s="325" t="s">
        <v>1032</v>
      </c>
      <c r="D41" s="286">
        <v>4.4400000000000004</v>
      </c>
      <c r="E41" s="286">
        <v>0</v>
      </c>
      <c r="F41" s="286">
        <v>0</v>
      </c>
      <c r="G41" s="286">
        <v>0</v>
      </c>
      <c r="H41" s="287">
        <v>0</v>
      </c>
      <c r="I41" s="287">
        <v>0</v>
      </c>
      <c r="J41" s="287">
        <v>0</v>
      </c>
      <c r="K41" s="287">
        <v>0</v>
      </c>
      <c r="L41" s="287">
        <v>0</v>
      </c>
      <c r="M41" s="287">
        <v>0</v>
      </c>
      <c r="N41" s="287">
        <v>0</v>
      </c>
      <c r="O41" s="276">
        <v>4.4400000000000004</v>
      </c>
      <c r="P41" s="276">
        <v>0</v>
      </c>
      <c r="Q41" s="276">
        <v>0</v>
      </c>
      <c r="R41" s="276">
        <v>0</v>
      </c>
      <c r="S41" s="276">
        <v>3</v>
      </c>
    </row>
    <row r="42" spans="2:19" ht="17">
      <c r="B42" s="182">
        <v>36</v>
      </c>
      <c r="C42" s="325" t="s">
        <v>1033</v>
      </c>
      <c r="D42" s="238">
        <v>0.54</v>
      </c>
      <c r="E42" s="238">
        <v>0</v>
      </c>
      <c r="F42" s="238">
        <v>0</v>
      </c>
      <c r="G42" s="238">
        <v>0</v>
      </c>
      <c r="H42" s="287">
        <v>0</v>
      </c>
      <c r="I42" s="287">
        <v>0</v>
      </c>
      <c r="J42" s="287">
        <v>0</v>
      </c>
      <c r="K42" s="287">
        <v>0</v>
      </c>
      <c r="L42" s="287">
        <v>0</v>
      </c>
      <c r="M42" s="287">
        <v>0</v>
      </c>
      <c r="N42" s="287">
        <v>0</v>
      </c>
      <c r="O42" s="276">
        <v>0.54</v>
      </c>
      <c r="P42" s="276">
        <v>0</v>
      </c>
      <c r="Q42" s="276">
        <v>0</v>
      </c>
      <c r="R42" s="276">
        <v>0</v>
      </c>
      <c r="S42" s="276">
        <v>3</v>
      </c>
    </row>
    <row r="43" spans="2:19" ht="17">
      <c r="B43" s="182">
        <v>37</v>
      </c>
      <c r="C43" s="325" t="s">
        <v>1034</v>
      </c>
      <c r="D43" s="238">
        <v>0</v>
      </c>
      <c r="E43" s="238">
        <v>0</v>
      </c>
      <c r="F43" s="238">
        <v>0</v>
      </c>
      <c r="G43" s="238">
        <v>0</v>
      </c>
      <c r="H43" s="287">
        <v>0</v>
      </c>
      <c r="I43" s="287">
        <v>0</v>
      </c>
      <c r="J43" s="287">
        <v>0</v>
      </c>
      <c r="K43" s="287">
        <v>0</v>
      </c>
      <c r="L43" s="287">
        <v>0</v>
      </c>
      <c r="M43" s="287">
        <v>0</v>
      </c>
      <c r="N43" s="287">
        <v>0</v>
      </c>
      <c r="O43" s="276">
        <v>0</v>
      </c>
      <c r="P43" s="276">
        <v>0</v>
      </c>
      <c r="Q43" s="276">
        <v>0</v>
      </c>
      <c r="R43" s="276">
        <v>0</v>
      </c>
      <c r="S43" s="276">
        <v>0</v>
      </c>
    </row>
    <row r="44" spans="2:19" ht="17">
      <c r="B44" s="182">
        <v>38</v>
      </c>
      <c r="C44" s="325" t="s">
        <v>1035</v>
      </c>
      <c r="D44" s="238">
        <v>0</v>
      </c>
      <c r="E44" s="238">
        <v>0</v>
      </c>
      <c r="F44" s="238">
        <v>0</v>
      </c>
      <c r="G44" s="238">
        <v>0</v>
      </c>
      <c r="H44" s="287">
        <v>0</v>
      </c>
      <c r="I44" s="287">
        <v>0</v>
      </c>
      <c r="J44" s="287">
        <v>0</v>
      </c>
      <c r="K44" s="287">
        <v>0</v>
      </c>
      <c r="L44" s="287">
        <v>0</v>
      </c>
      <c r="M44" s="287">
        <v>0</v>
      </c>
      <c r="N44" s="287">
        <v>0</v>
      </c>
      <c r="O44" s="276">
        <v>0</v>
      </c>
      <c r="P44" s="276">
        <v>0</v>
      </c>
      <c r="Q44" s="276">
        <v>0</v>
      </c>
      <c r="R44" s="276">
        <v>0</v>
      </c>
      <c r="S44" s="276">
        <v>0</v>
      </c>
    </row>
    <row r="45" spans="2:19">
      <c r="B45" s="182">
        <v>39</v>
      </c>
      <c r="C45" s="323" t="s">
        <v>1036</v>
      </c>
      <c r="D45" s="286">
        <v>1.61</v>
      </c>
      <c r="E45" s="286">
        <v>0</v>
      </c>
      <c r="F45" s="286">
        <v>0</v>
      </c>
      <c r="G45" s="286">
        <v>0</v>
      </c>
      <c r="H45" s="287">
        <v>0</v>
      </c>
      <c r="I45" s="287">
        <v>0</v>
      </c>
      <c r="J45" s="287">
        <v>0</v>
      </c>
      <c r="K45" s="287">
        <v>0</v>
      </c>
      <c r="L45" s="287">
        <v>0</v>
      </c>
      <c r="M45" s="287">
        <v>0</v>
      </c>
      <c r="N45" s="287">
        <v>0</v>
      </c>
      <c r="O45" s="276">
        <v>1.58</v>
      </c>
      <c r="P45" s="276">
        <v>0.03</v>
      </c>
      <c r="Q45" s="276">
        <v>0</v>
      </c>
      <c r="R45" s="276">
        <v>0</v>
      </c>
      <c r="S45" s="276">
        <v>3</v>
      </c>
    </row>
    <row r="46" spans="2:19">
      <c r="B46" s="182">
        <v>40</v>
      </c>
      <c r="C46" s="323" t="s">
        <v>1037</v>
      </c>
      <c r="D46" s="286">
        <v>82.92</v>
      </c>
      <c r="E46" s="286">
        <v>0</v>
      </c>
      <c r="F46" s="286">
        <v>0</v>
      </c>
      <c r="G46" s="286">
        <v>15.06</v>
      </c>
      <c r="H46" s="287">
        <v>0.36</v>
      </c>
      <c r="I46" s="287">
        <v>-0.28000000000000003</v>
      </c>
      <c r="J46" s="287">
        <v>-0.13</v>
      </c>
      <c r="K46" s="287">
        <v>-0.03</v>
      </c>
      <c r="L46" s="287">
        <v>0</v>
      </c>
      <c r="M46" s="287">
        <v>0</v>
      </c>
      <c r="N46" s="287">
        <v>0</v>
      </c>
      <c r="O46" s="276">
        <v>79.67</v>
      </c>
      <c r="P46" s="276">
        <v>2.2000000000000002</v>
      </c>
      <c r="Q46" s="276">
        <v>1.04</v>
      </c>
      <c r="R46" s="276">
        <v>0</v>
      </c>
      <c r="S46" s="276">
        <v>3</v>
      </c>
    </row>
    <row r="47" spans="2:19" ht="17">
      <c r="B47" s="182">
        <v>41</v>
      </c>
      <c r="C47" s="325" t="s">
        <v>1038</v>
      </c>
      <c r="D47" s="238">
        <v>74.290000000000006</v>
      </c>
      <c r="E47" s="238">
        <v>0</v>
      </c>
      <c r="F47" s="238">
        <v>0</v>
      </c>
      <c r="G47" s="238">
        <v>14.54</v>
      </c>
      <c r="H47" s="287">
        <v>0.26</v>
      </c>
      <c r="I47" s="287">
        <v>-0.26</v>
      </c>
      <c r="J47" s="287">
        <v>-0.12</v>
      </c>
      <c r="K47" s="287">
        <v>-0.02</v>
      </c>
      <c r="L47" s="287">
        <v>0</v>
      </c>
      <c r="M47" s="287">
        <v>0</v>
      </c>
      <c r="N47" s="287">
        <v>0</v>
      </c>
      <c r="O47" s="276">
        <v>72.36</v>
      </c>
      <c r="P47" s="276">
        <v>1.23</v>
      </c>
      <c r="Q47" s="276">
        <v>0.7</v>
      </c>
      <c r="R47" s="276">
        <v>0</v>
      </c>
      <c r="S47" s="276">
        <v>3</v>
      </c>
    </row>
    <row r="48" spans="2:19" ht="17">
      <c r="B48" s="182">
        <v>42</v>
      </c>
      <c r="C48" s="325" t="s">
        <v>1039</v>
      </c>
      <c r="D48" s="238">
        <v>2.0699999999999998</v>
      </c>
      <c r="E48" s="238">
        <v>0</v>
      </c>
      <c r="F48" s="238">
        <v>0</v>
      </c>
      <c r="G48" s="238">
        <v>0.04</v>
      </c>
      <c r="H48" s="287">
        <v>0.1</v>
      </c>
      <c r="I48" s="287">
        <v>0</v>
      </c>
      <c r="J48" s="287">
        <v>0</v>
      </c>
      <c r="K48" s="287">
        <v>0</v>
      </c>
      <c r="L48" s="287">
        <v>0</v>
      </c>
      <c r="M48" s="287">
        <v>0</v>
      </c>
      <c r="N48" s="287">
        <v>0</v>
      </c>
      <c r="O48" s="276">
        <v>1.66</v>
      </c>
      <c r="P48" s="276">
        <v>0.27</v>
      </c>
      <c r="Q48" s="276">
        <v>0.14000000000000001</v>
      </c>
      <c r="R48" s="276">
        <v>0</v>
      </c>
      <c r="S48" s="276">
        <v>4</v>
      </c>
    </row>
    <row r="49" spans="1:19" ht="17">
      <c r="B49" s="182">
        <v>43</v>
      </c>
      <c r="C49" s="325" t="s">
        <v>1040</v>
      </c>
      <c r="D49" s="238">
        <v>6.56</v>
      </c>
      <c r="E49" s="238">
        <v>0</v>
      </c>
      <c r="F49" s="238">
        <v>0</v>
      </c>
      <c r="G49" s="238">
        <v>0.49</v>
      </c>
      <c r="H49" s="287">
        <v>0</v>
      </c>
      <c r="I49" s="287">
        <v>-0.02</v>
      </c>
      <c r="J49" s="287">
        <v>-0.01</v>
      </c>
      <c r="K49" s="287">
        <v>-0.01</v>
      </c>
      <c r="L49" s="287">
        <v>0</v>
      </c>
      <c r="M49" s="287">
        <v>0</v>
      </c>
      <c r="N49" s="287">
        <v>0</v>
      </c>
      <c r="O49" s="276">
        <v>5.65</v>
      </c>
      <c r="P49" s="276">
        <v>0.71</v>
      </c>
      <c r="Q49" s="276">
        <v>0.2</v>
      </c>
      <c r="R49" s="276">
        <v>0</v>
      </c>
      <c r="S49" s="276">
        <v>3</v>
      </c>
    </row>
    <row r="50" spans="1:19">
      <c r="B50" s="182">
        <v>44</v>
      </c>
      <c r="C50" s="323" t="s">
        <v>1041</v>
      </c>
      <c r="D50" s="286">
        <v>21.05</v>
      </c>
      <c r="E50" s="286">
        <v>0</v>
      </c>
      <c r="F50" s="286">
        <v>0</v>
      </c>
      <c r="G50" s="286">
        <v>3.51</v>
      </c>
      <c r="H50" s="287">
        <v>0.39</v>
      </c>
      <c r="I50" s="287">
        <v>-0.09</v>
      </c>
      <c r="J50" s="287">
        <v>-0.02</v>
      </c>
      <c r="K50" s="287">
        <v>-0.04</v>
      </c>
      <c r="L50" s="287">
        <v>0</v>
      </c>
      <c r="M50" s="287">
        <v>0</v>
      </c>
      <c r="N50" s="287">
        <v>0</v>
      </c>
      <c r="O50" s="276">
        <v>18.23</v>
      </c>
      <c r="P50" s="276">
        <v>2.33</v>
      </c>
      <c r="Q50" s="276">
        <v>0.49</v>
      </c>
      <c r="R50" s="276">
        <v>0</v>
      </c>
      <c r="S50" s="276">
        <v>3</v>
      </c>
    </row>
    <row r="51" spans="1:19">
      <c r="B51" s="182">
        <v>45</v>
      </c>
      <c r="C51" s="323" t="s">
        <v>1042</v>
      </c>
      <c r="D51" s="286">
        <v>8.86</v>
      </c>
      <c r="E51" s="286">
        <v>0</v>
      </c>
      <c r="F51" s="286">
        <v>0</v>
      </c>
      <c r="G51" s="286">
        <v>0.31</v>
      </c>
      <c r="H51" s="287">
        <v>0.6</v>
      </c>
      <c r="I51" s="287">
        <v>-0.04</v>
      </c>
      <c r="J51" s="287">
        <v>-0.01</v>
      </c>
      <c r="K51" s="287">
        <v>-0.02</v>
      </c>
      <c r="L51" s="287">
        <v>0</v>
      </c>
      <c r="M51" s="287">
        <v>0</v>
      </c>
      <c r="N51" s="287">
        <v>0</v>
      </c>
      <c r="O51" s="276">
        <v>7.57</v>
      </c>
      <c r="P51" s="276">
        <v>1.1299999999999999</v>
      </c>
      <c r="Q51" s="276">
        <v>0.16</v>
      </c>
      <c r="R51" s="276">
        <v>0</v>
      </c>
      <c r="S51" s="276">
        <v>3</v>
      </c>
    </row>
    <row r="52" spans="1:19" ht="17">
      <c r="B52" s="182">
        <v>46</v>
      </c>
      <c r="C52" s="325" t="s">
        <v>1043</v>
      </c>
      <c r="D52" s="238">
        <v>5.65</v>
      </c>
      <c r="E52" s="238">
        <v>0</v>
      </c>
      <c r="F52" s="238">
        <v>0</v>
      </c>
      <c r="G52" s="238">
        <v>0.31</v>
      </c>
      <c r="H52" s="287">
        <v>0.6</v>
      </c>
      <c r="I52" s="287">
        <v>-0.03</v>
      </c>
      <c r="J52" s="287">
        <v>-0.01</v>
      </c>
      <c r="K52" s="287">
        <v>-0.02</v>
      </c>
      <c r="L52" s="287">
        <v>0</v>
      </c>
      <c r="M52" s="287">
        <v>0</v>
      </c>
      <c r="N52" s="287">
        <v>0</v>
      </c>
      <c r="O52" s="276">
        <v>4.57</v>
      </c>
      <c r="P52" s="276">
        <v>0.92</v>
      </c>
      <c r="Q52" s="276">
        <v>0.16</v>
      </c>
      <c r="R52" s="276">
        <v>0</v>
      </c>
      <c r="S52" s="276">
        <v>4</v>
      </c>
    </row>
    <row r="53" spans="1:19" ht="17">
      <c r="B53" s="182">
        <v>47</v>
      </c>
      <c r="C53" s="325" t="s">
        <v>1044</v>
      </c>
      <c r="D53" s="238">
        <v>0.01</v>
      </c>
      <c r="E53" s="238">
        <v>0</v>
      </c>
      <c r="F53" s="238">
        <v>0</v>
      </c>
      <c r="G53" s="238">
        <v>0</v>
      </c>
      <c r="H53" s="287">
        <v>0</v>
      </c>
      <c r="I53" s="287">
        <v>0</v>
      </c>
      <c r="J53" s="287">
        <v>0</v>
      </c>
      <c r="K53" s="287">
        <v>0</v>
      </c>
      <c r="L53" s="287">
        <v>0</v>
      </c>
      <c r="M53" s="287">
        <v>0</v>
      </c>
      <c r="N53" s="287">
        <v>0</v>
      </c>
      <c r="O53" s="276">
        <v>0.01</v>
      </c>
      <c r="P53" s="276">
        <v>0</v>
      </c>
      <c r="Q53" s="276">
        <v>0</v>
      </c>
      <c r="R53" s="276">
        <v>0</v>
      </c>
      <c r="S53" s="276">
        <v>3</v>
      </c>
    </row>
    <row r="54" spans="1:19" ht="17">
      <c r="B54" s="182">
        <v>48</v>
      </c>
      <c r="C54" s="325" t="s">
        <v>1045</v>
      </c>
      <c r="D54" s="238">
        <v>0.02</v>
      </c>
      <c r="E54" s="238">
        <v>0</v>
      </c>
      <c r="F54" s="238">
        <v>0</v>
      </c>
      <c r="G54" s="238">
        <v>0</v>
      </c>
      <c r="H54" s="287">
        <v>0</v>
      </c>
      <c r="I54" s="287">
        <v>0</v>
      </c>
      <c r="J54" s="287">
        <v>0</v>
      </c>
      <c r="K54" s="287">
        <v>0</v>
      </c>
      <c r="L54" s="287">
        <v>0</v>
      </c>
      <c r="M54" s="287">
        <v>0</v>
      </c>
      <c r="N54" s="287">
        <v>0</v>
      </c>
      <c r="O54" s="276">
        <v>0.02</v>
      </c>
      <c r="P54" s="276">
        <v>0</v>
      </c>
      <c r="Q54" s="276">
        <v>0</v>
      </c>
      <c r="R54" s="276">
        <v>0</v>
      </c>
      <c r="S54" s="276">
        <v>3</v>
      </c>
    </row>
    <row r="55" spans="1:19" ht="17">
      <c r="B55" s="182">
        <v>49</v>
      </c>
      <c r="C55" s="325" t="s">
        <v>1046</v>
      </c>
      <c r="D55" s="238">
        <v>3.05</v>
      </c>
      <c r="E55" s="238">
        <v>0</v>
      </c>
      <c r="F55" s="238">
        <v>0</v>
      </c>
      <c r="G55" s="238">
        <v>0</v>
      </c>
      <c r="H55" s="287">
        <v>0</v>
      </c>
      <c r="I55" s="287">
        <v>0</v>
      </c>
      <c r="J55" s="287">
        <v>0</v>
      </c>
      <c r="K55" s="287">
        <v>0</v>
      </c>
      <c r="L55" s="287">
        <v>0</v>
      </c>
      <c r="M55" s="287">
        <v>0</v>
      </c>
      <c r="N55" s="287">
        <v>0</v>
      </c>
      <c r="O55" s="276">
        <v>2.95</v>
      </c>
      <c r="P55" s="276">
        <v>0.1</v>
      </c>
      <c r="Q55" s="276">
        <v>0</v>
      </c>
      <c r="R55" s="276">
        <v>0</v>
      </c>
      <c r="S55" s="276">
        <v>3</v>
      </c>
    </row>
    <row r="56" spans="1:19" ht="17">
      <c r="B56" s="182">
        <v>50</v>
      </c>
      <c r="C56" s="325" t="s">
        <v>1047</v>
      </c>
      <c r="D56" s="238">
        <v>0.14000000000000001</v>
      </c>
      <c r="E56" s="238">
        <v>0</v>
      </c>
      <c r="F56" s="238">
        <v>0</v>
      </c>
      <c r="G56" s="238">
        <v>0</v>
      </c>
      <c r="H56" s="287">
        <v>0</v>
      </c>
      <c r="I56" s="287">
        <v>0</v>
      </c>
      <c r="J56" s="287">
        <v>0</v>
      </c>
      <c r="K56" s="287">
        <v>0</v>
      </c>
      <c r="L56" s="287">
        <v>0</v>
      </c>
      <c r="M56" s="287">
        <v>0</v>
      </c>
      <c r="N56" s="287">
        <v>0</v>
      </c>
      <c r="O56" s="276">
        <v>0.02</v>
      </c>
      <c r="P56" s="276">
        <v>0.11</v>
      </c>
      <c r="Q56" s="276">
        <v>0</v>
      </c>
      <c r="R56" s="276">
        <v>0</v>
      </c>
      <c r="S56" s="276">
        <v>7</v>
      </c>
    </row>
    <row r="57" spans="1:19" s="326" customFormat="1">
      <c r="B57" s="182">
        <v>51</v>
      </c>
      <c r="C57" s="327" t="s">
        <v>1048</v>
      </c>
      <c r="D57" s="286">
        <v>26.44</v>
      </c>
      <c r="E57" s="286">
        <v>0</v>
      </c>
      <c r="F57" s="286">
        <v>0</v>
      </c>
      <c r="G57" s="286">
        <v>0</v>
      </c>
      <c r="H57" s="287">
        <v>0</v>
      </c>
      <c r="I57" s="287">
        <v>-0.03</v>
      </c>
      <c r="J57" s="287">
        <v>0</v>
      </c>
      <c r="K57" s="287">
        <v>0</v>
      </c>
      <c r="L57" s="287">
        <v>0</v>
      </c>
      <c r="M57" s="287">
        <v>0</v>
      </c>
      <c r="N57" s="287">
        <v>0</v>
      </c>
      <c r="O57" s="328">
        <v>25.4</v>
      </c>
      <c r="P57" s="328">
        <v>0.33</v>
      </c>
      <c r="Q57" s="276">
        <v>0.71</v>
      </c>
      <c r="R57" s="276">
        <v>0</v>
      </c>
      <c r="S57" s="276">
        <v>3</v>
      </c>
    </row>
    <row r="58" spans="1:19">
      <c r="A58" s="71"/>
      <c r="B58" s="182">
        <v>52</v>
      </c>
      <c r="C58" s="323" t="s">
        <v>1049</v>
      </c>
      <c r="D58" s="286">
        <v>556.35</v>
      </c>
      <c r="E58" s="286">
        <v>0</v>
      </c>
      <c r="F58" s="286">
        <v>0</v>
      </c>
      <c r="G58" s="286">
        <v>14.46</v>
      </c>
      <c r="H58" s="287">
        <v>25.33</v>
      </c>
      <c r="I58" s="287">
        <v>-0.93</v>
      </c>
      <c r="J58" s="287">
        <v>-0.18</v>
      </c>
      <c r="K58" s="287">
        <v>-0.05</v>
      </c>
      <c r="L58" s="287">
        <v>0</v>
      </c>
      <c r="M58" s="287">
        <v>0</v>
      </c>
      <c r="N58" s="287">
        <v>0</v>
      </c>
      <c r="O58" s="276">
        <v>531.05999999999995</v>
      </c>
      <c r="P58" s="276">
        <v>6.53</v>
      </c>
      <c r="Q58" s="276">
        <v>2.36</v>
      </c>
      <c r="R58" s="276">
        <v>16.39</v>
      </c>
      <c r="S58" s="276">
        <v>3</v>
      </c>
    </row>
    <row r="59" spans="1:19" s="326" customFormat="1" ht="34">
      <c r="A59" s="71"/>
      <c r="B59" s="182">
        <v>53</v>
      </c>
      <c r="C59" s="221" t="s">
        <v>1050</v>
      </c>
      <c r="D59" s="238"/>
      <c r="E59" s="238"/>
      <c r="F59" s="238"/>
      <c r="G59" s="238"/>
      <c r="H59" s="287"/>
      <c r="I59" s="287"/>
      <c r="J59" s="287"/>
      <c r="K59" s="287"/>
      <c r="L59" s="465"/>
      <c r="M59" s="465"/>
      <c r="N59" s="465"/>
      <c r="O59" s="238"/>
      <c r="P59" s="238"/>
      <c r="Q59" s="238"/>
      <c r="R59" s="238"/>
      <c r="S59" s="238"/>
    </row>
    <row r="60" spans="1:19" s="326" customFormat="1">
      <c r="B60" s="182">
        <v>54</v>
      </c>
      <c r="C60" s="327" t="s">
        <v>1051</v>
      </c>
      <c r="D60" s="286">
        <v>30.95</v>
      </c>
      <c r="E60" s="286">
        <v>0</v>
      </c>
      <c r="F60" s="286">
        <v>0</v>
      </c>
      <c r="G60" s="286">
        <v>0</v>
      </c>
      <c r="H60" s="287">
        <v>0</v>
      </c>
      <c r="I60" s="287">
        <v>-0.05</v>
      </c>
      <c r="J60" s="287">
        <v>0</v>
      </c>
      <c r="K60" s="287">
        <v>0</v>
      </c>
      <c r="L60" s="466"/>
      <c r="M60" s="466"/>
      <c r="N60" s="466"/>
      <c r="O60" s="276">
        <v>30.95</v>
      </c>
      <c r="P60" s="276">
        <v>0</v>
      </c>
      <c r="Q60" s="276">
        <v>0</v>
      </c>
      <c r="R60" s="276">
        <v>0</v>
      </c>
      <c r="S60" s="276">
        <v>3</v>
      </c>
    </row>
    <row r="61" spans="1:19" s="326" customFormat="1" ht="17">
      <c r="B61" s="182">
        <v>55</v>
      </c>
      <c r="C61" s="208" t="s">
        <v>1052</v>
      </c>
      <c r="D61" s="286">
        <v>61.51</v>
      </c>
      <c r="E61" s="286">
        <v>0</v>
      </c>
      <c r="F61" s="286">
        <v>0</v>
      </c>
      <c r="G61" s="286">
        <v>1.67</v>
      </c>
      <c r="H61" s="287">
        <v>0.78</v>
      </c>
      <c r="I61" s="287">
        <v>-0.14000000000000001</v>
      </c>
      <c r="J61" s="287">
        <v>-0.02</v>
      </c>
      <c r="K61" s="287">
        <v>-0.05</v>
      </c>
      <c r="L61" s="466"/>
      <c r="M61" s="466"/>
      <c r="N61" s="466"/>
      <c r="O61" s="276">
        <v>56.94</v>
      </c>
      <c r="P61" s="276">
        <v>3.6</v>
      </c>
      <c r="Q61" s="276">
        <v>0.97</v>
      </c>
      <c r="R61" s="276">
        <v>0</v>
      </c>
      <c r="S61" s="276">
        <v>3</v>
      </c>
    </row>
    <row r="62" spans="1:19">
      <c r="B62" s="182">
        <v>56</v>
      </c>
      <c r="C62" s="329" t="s">
        <v>521</v>
      </c>
      <c r="D62" s="286">
        <v>866.27</v>
      </c>
      <c r="E62" s="286">
        <v>0</v>
      </c>
      <c r="F62" s="286">
        <v>0</v>
      </c>
      <c r="G62" s="286">
        <v>39.380000000000003</v>
      </c>
      <c r="H62" s="287">
        <v>36.340000000000003</v>
      </c>
      <c r="I62" s="287">
        <v>-1.85</v>
      </c>
      <c r="J62" s="287">
        <v>-0.43</v>
      </c>
      <c r="K62" s="287">
        <v>-0.3</v>
      </c>
      <c r="L62" s="287">
        <v>0</v>
      </c>
      <c r="M62" s="287">
        <v>0</v>
      </c>
      <c r="N62" s="287">
        <v>0</v>
      </c>
      <c r="O62" s="276">
        <v>794.75</v>
      </c>
      <c r="P62" s="276">
        <v>27.33</v>
      </c>
      <c r="Q62" s="276">
        <v>27.8</v>
      </c>
      <c r="R62" s="276">
        <v>16.39</v>
      </c>
      <c r="S62" s="276">
        <v>3</v>
      </c>
    </row>
    <row r="63" spans="1:19">
      <c r="C63" s="330" t="s">
        <v>1053</v>
      </c>
      <c r="D63" s="95"/>
      <c r="E63" s="95"/>
      <c r="F63" s="95"/>
      <c r="G63" s="95"/>
      <c r="H63" s="95"/>
      <c r="I63" s="95"/>
      <c r="J63" s="95"/>
      <c r="K63" s="95"/>
    </row>
    <row r="64" spans="1:19">
      <c r="C64" s="306"/>
      <c r="D64" s="306"/>
      <c r="E64" s="306"/>
      <c r="F64" s="306"/>
      <c r="G64" s="306"/>
      <c r="H64" s="306"/>
      <c r="I64" s="306"/>
      <c r="J64" s="306"/>
      <c r="K64" s="306"/>
    </row>
    <row r="65" spans="3:11" ht="125.5" customHeight="1">
      <c r="C65" s="331" t="s">
        <v>1054</v>
      </c>
      <c r="D65" s="215"/>
      <c r="E65" s="215"/>
      <c r="F65" s="215"/>
      <c r="G65" s="215"/>
      <c r="H65" s="215"/>
      <c r="I65" s="215"/>
      <c r="J65" s="215"/>
      <c r="K65" s="215"/>
    </row>
  </sheetData>
  <mergeCells count="9">
    <mergeCell ref="Q5:Q6"/>
    <mergeCell ref="R5:R6"/>
    <mergeCell ref="S5:S6"/>
    <mergeCell ref="D5:H5"/>
    <mergeCell ref="I5:K5"/>
    <mergeCell ref="L5:M5"/>
    <mergeCell ref="N5:N6"/>
    <mergeCell ref="O5:O6"/>
    <mergeCell ref="P5:P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17F51-1663-F04B-9399-51F5C0B496EA}">
  <dimension ref="B1:X17"/>
  <sheetViews>
    <sheetView workbookViewId="0">
      <selection activeCell="C3" sqref="C3"/>
    </sheetView>
  </sheetViews>
  <sheetFormatPr baseColWidth="10" defaultColWidth="8.5" defaultRowHeight="16"/>
  <cols>
    <col min="1" max="1" width="3.5" style="71" customWidth="1"/>
    <col min="2" max="2" width="5" style="71" customWidth="1"/>
    <col min="3" max="3" width="84.5" style="71" bestFit="1" customWidth="1"/>
    <col min="4" max="5" width="8.5" style="71"/>
    <col min="6" max="6" width="9.5" style="71" customWidth="1"/>
    <col min="7" max="8" width="8.5" style="71"/>
    <col min="9" max="9" width="10.5" style="71" customWidth="1"/>
    <col min="10" max="18" width="8.5" style="71"/>
    <col min="19" max="19" width="27.5" style="71" bestFit="1" customWidth="1"/>
    <col min="20" max="16384" width="8.5" style="71"/>
  </cols>
  <sheetData>
    <row r="1" spans="2:24" s="179" customFormat="1">
      <c r="D1" s="306"/>
      <c r="E1" s="306"/>
    </row>
    <row r="2" spans="2:24" s="179" customFormat="1">
      <c r="C2" s="282" t="s">
        <v>1249</v>
      </c>
      <c r="D2" s="215"/>
      <c r="E2" s="306"/>
      <c r="F2" s="306"/>
      <c r="G2" s="306"/>
      <c r="H2" s="306"/>
      <c r="I2" s="306"/>
      <c r="J2" s="306"/>
      <c r="K2" s="306"/>
      <c r="L2" s="306"/>
      <c r="M2" s="306"/>
      <c r="N2" s="306"/>
      <c r="O2" s="306"/>
      <c r="P2" s="306"/>
      <c r="Q2" s="306"/>
      <c r="R2" s="306"/>
      <c r="S2" s="306"/>
      <c r="T2" s="306"/>
      <c r="U2" s="306"/>
      <c r="V2" s="306"/>
      <c r="W2" s="306"/>
      <c r="X2" s="306"/>
    </row>
    <row r="3" spans="2:24" s="179" customFormat="1">
      <c r="C3" s="307"/>
      <c r="D3" s="215"/>
      <c r="E3" s="306"/>
      <c r="F3" s="306"/>
      <c r="G3" s="306"/>
      <c r="H3" s="306"/>
      <c r="I3" s="306"/>
      <c r="J3" s="306"/>
      <c r="K3" s="306"/>
      <c r="L3" s="306"/>
      <c r="M3" s="306"/>
      <c r="N3" s="306"/>
      <c r="O3" s="306"/>
      <c r="P3" s="306"/>
      <c r="Q3" s="306"/>
      <c r="R3" s="306"/>
      <c r="S3" s="306"/>
      <c r="T3" s="306"/>
      <c r="U3" s="306"/>
      <c r="V3" s="306"/>
      <c r="W3" s="306"/>
      <c r="X3" s="306"/>
    </row>
    <row r="4" spans="2:24" s="179" customFormat="1">
      <c r="D4" s="182" t="s">
        <v>211</v>
      </c>
      <c r="E4" s="182" t="s">
        <v>212</v>
      </c>
      <c r="F4" s="182" t="s">
        <v>213</v>
      </c>
      <c r="G4" s="182" t="s">
        <v>298</v>
      </c>
      <c r="H4" s="182" t="s">
        <v>299</v>
      </c>
      <c r="I4" s="182" t="s">
        <v>378</v>
      </c>
      <c r="J4" s="182" t="s">
        <v>379</v>
      </c>
      <c r="K4" s="182" t="s">
        <v>380</v>
      </c>
      <c r="L4" s="182" t="s">
        <v>381</v>
      </c>
      <c r="M4" s="182" t="s">
        <v>382</v>
      </c>
      <c r="N4" s="182" t="s">
        <v>383</v>
      </c>
      <c r="O4" s="182" t="s">
        <v>384</v>
      </c>
      <c r="P4" s="182" t="s">
        <v>385</v>
      </c>
      <c r="Q4" s="182" t="s">
        <v>422</v>
      </c>
      <c r="R4" s="182" t="s">
        <v>423</v>
      </c>
      <c r="S4" s="182" t="s">
        <v>526</v>
      </c>
    </row>
    <row r="5" spans="2:24" s="179" customFormat="1" ht="17">
      <c r="C5" s="284" t="s">
        <v>1055</v>
      </c>
      <c r="D5" s="956" t="s">
        <v>1056</v>
      </c>
      <c r="E5" s="957"/>
      <c r="F5" s="957"/>
      <c r="G5" s="957"/>
      <c r="H5" s="957"/>
      <c r="I5" s="957"/>
      <c r="J5" s="957"/>
      <c r="K5" s="957"/>
      <c r="L5" s="957"/>
      <c r="M5" s="957"/>
      <c r="N5" s="957"/>
      <c r="O5" s="957"/>
      <c r="P5" s="957"/>
      <c r="Q5" s="957"/>
      <c r="R5" s="957"/>
      <c r="S5" s="958"/>
      <c r="T5" s="191"/>
    </row>
    <row r="6" spans="2:24" s="179" customFormat="1">
      <c r="C6" s="308"/>
      <c r="D6" s="186"/>
      <c r="E6" s="959" t="s">
        <v>1057</v>
      </c>
      <c r="F6" s="960"/>
      <c r="G6" s="960"/>
      <c r="H6" s="960"/>
      <c r="I6" s="960"/>
      <c r="J6" s="960"/>
      <c r="K6" s="959" t="s">
        <v>1058</v>
      </c>
      <c r="L6" s="960"/>
      <c r="M6" s="960"/>
      <c r="N6" s="960"/>
      <c r="O6" s="960"/>
      <c r="P6" s="960"/>
      <c r="Q6" s="961"/>
      <c r="R6" s="956" t="s">
        <v>1059</v>
      </c>
      <c r="S6" s="958"/>
      <c r="T6" s="191"/>
    </row>
    <row r="7" spans="2:24" s="179" customFormat="1" ht="68">
      <c r="C7" s="236"/>
      <c r="D7" s="184"/>
      <c r="E7" s="67" t="s">
        <v>1060</v>
      </c>
      <c r="F7" s="67" t="s">
        <v>1061</v>
      </c>
      <c r="G7" s="67" t="s">
        <v>1062</v>
      </c>
      <c r="H7" s="67" t="s">
        <v>1063</v>
      </c>
      <c r="I7" s="67" t="s">
        <v>1064</v>
      </c>
      <c r="J7" s="67" t="s">
        <v>1065</v>
      </c>
      <c r="K7" s="184" t="s">
        <v>1066</v>
      </c>
      <c r="L7" s="184" t="s">
        <v>1067</v>
      </c>
      <c r="M7" s="184" t="s">
        <v>1068</v>
      </c>
      <c r="N7" s="184" t="s">
        <v>1069</v>
      </c>
      <c r="O7" s="184" t="s">
        <v>1070</v>
      </c>
      <c r="P7" s="184" t="s">
        <v>1071</v>
      </c>
      <c r="Q7" s="184" t="s">
        <v>1072</v>
      </c>
      <c r="R7" s="236"/>
      <c r="S7" s="309" t="s">
        <v>1073</v>
      </c>
      <c r="T7" s="191"/>
    </row>
    <row r="8" spans="2:24" s="179" customFormat="1" ht="17">
      <c r="B8" s="182">
        <v>1</v>
      </c>
      <c r="C8" s="310" t="s">
        <v>1074</v>
      </c>
      <c r="D8" s="108"/>
      <c r="E8" s="311"/>
      <c r="F8" s="311"/>
      <c r="G8" s="311"/>
      <c r="H8" s="311"/>
      <c r="I8" s="311"/>
      <c r="J8" s="311"/>
      <c r="K8" s="108"/>
      <c r="L8" s="108"/>
      <c r="M8" s="108"/>
      <c r="N8" s="108"/>
      <c r="O8" s="108"/>
      <c r="P8" s="108"/>
      <c r="Q8" s="108"/>
      <c r="R8" s="108"/>
      <c r="S8" s="108"/>
      <c r="T8" s="191"/>
    </row>
    <row r="9" spans="2:24" s="179" customFormat="1" ht="17">
      <c r="B9" s="182">
        <v>2</v>
      </c>
      <c r="C9" s="312" t="s">
        <v>1075</v>
      </c>
      <c r="D9" s="313">
        <v>631.76</v>
      </c>
      <c r="E9" s="311" t="s">
        <v>90</v>
      </c>
      <c r="F9" s="311" t="s">
        <v>90</v>
      </c>
      <c r="G9" s="311" t="s">
        <v>90</v>
      </c>
      <c r="H9" s="311" t="s">
        <v>90</v>
      </c>
      <c r="I9" s="311" t="s">
        <v>90</v>
      </c>
      <c r="J9" s="311" t="s">
        <v>90</v>
      </c>
      <c r="K9" s="311" t="s">
        <v>90</v>
      </c>
      <c r="L9" s="311" t="s">
        <v>90</v>
      </c>
      <c r="M9" s="311" t="s">
        <v>90</v>
      </c>
      <c r="N9" s="311" t="s">
        <v>90</v>
      </c>
      <c r="O9" s="311" t="s">
        <v>90</v>
      </c>
      <c r="P9" s="311" t="s">
        <v>90</v>
      </c>
      <c r="Q9" s="311" t="s">
        <v>90</v>
      </c>
      <c r="R9" s="313">
        <v>631.76</v>
      </c>
      <c r="S9" s="108" t="s">
        <v>90</v>
      </c>
      <c r="T9" s="191"/>
    </row>
    <row r="10" spans="2:24" s="179" customFormat="1" ht="17">
      <c r="B10" s="182">
        <v>3</v>
      </c>
      <c r="C10" s="312" t="s">
        <v>1076</v>
      </c>
      <c r="D10" s="313">
        <v>825.03</v>
      </c>
      <c r="E10" s="311" t="s">
        <v>90</v>
      </c>
      <c r="F10" s="311" t="s">
        <v>90</v>
      </c>
      <c r="G10" s="311" t="s">
        <v>90</v>
      </c>
      <c r="H10" s="311" t="s">
        <v>90</v>
      </c>
      <c r="I10" s="311" t="s">
        <v>90</v>
      </c>
      <c r="J10" s="311" t="s">
        <v>90</v>
      </c>
      <c r="K10" s="311" t="s">
        <v>90</v>
      </c>
      <c r="L10" s="311" t="s">
        <v>90</v>
      </c>
      <c r="M10" s="311" t="s">
        <v>90</v>
      </c>
      <c r="N10" s="311" t="s">
        <v>90</v>
      </c>
      <c r="O10" s="311" t="s">
        <v>90</v>
      </c>
      <c r="P10" s="311" t="s">
        <v>90</v>
      </c>
      <c r="Q10" s="311" t="s">
        <v>90</v>
      </c>
      <c r="R10" s="313">
        <v>825.03</v>
      </c>
      <c r="S10" s="108" t="s">
        <v>90</v>
      </c>
      <c r="T10" s="191"/>
    </row>
    <row r="11" spans="2:24" s="179" customFormat="1" ht="17">
      <c r="B11" s="182">
        <v>4</v>
      </c>
      <c r="C11" s="312" t="s">
        <v>1077</v>
      </c>
      <c r="D11" s="313">
        <v>0</v>
      </c>
      <c r="E11" s="311" t="s">
        <v>90</v>
      </c>
      <c r="F11" s="311" t="s">
        <v>90</v>
      </c>
      <c r="G11" s="311" t="s">
        <v>90</v>
      </c>
      <c r="H11" s="311" t="s">
        <v>90</v>
      </c>
      <c r="I11" s="311" t="s">
        <v>90</v>
      </c>
      <c r="J11" s="311" t="s">
        <v>90</v>
      </c>
      <c r="K11" s="311" t="s">
        <v>90</v>
      </c>
      <c r="L11" s="311" t="s">
        <v>90</v>
      </c>
      <c r="M11" s="311" t="s">
        <v>90</v>
      </c>
      <c r="N11" s="311" t="s">
        <v>90</v>
      </c>
      <c r="O11" s="311" t="s">
        <v>90</v>
      </c>
      <c r="P11" s="311" t="s">
        <v>90</v>
      </c>
      <c r="Q11" s="311" t="s">
        <v>90</v>
      </c>
      <c r="R11" s="313">
        <v>0</v>
      </c>
      <c r="S11" s="108" t="s">
        <v>90</v>
      </c>
      <c r="T11" s="191"/>
    </row>
    <row r="12" spans="2:24" s="179" customFormat="1" ht="17">
      <c r="B12" s="182">
        <v>5</v>
      </c>
      <c r="C12" s="314" t="s">
        <v>1078</v>
      </c>
      <c r="D12" s="313" t="s">
        <v>366</v>
      </c>
      <c r="E12" s="311" t="s">
        <v>90</v>
      </c>
      <c r="F12" s="311" t="s">
        <v>90</v>
      </c>
      <c r="G12" s="311" t="s">
        <v>90</v>
      </c>
      <c r="H12" s="311" t="s">
        <v>90</v>
      </c>
      <c r="I12" s="311" t="s">
        <v>90</v>
      </c>
      <c r="J12" s="311" t="s">
        <v>90</v>
      </c>
      <c r="K12" s="315"/>
      <c r="L12" s="315"/>
      <c r="M12" s="315"/>
      <c r="N12" s="315"/>
      <c r="O12" s="315"/>
      <c r="P12" s="315"/>
      <c r="Q12" s="315"/>
      <c r="R12" s="313" t="s">
        <v>366</v>
      </c>
      <c r="S12" s="108" t="s">
        <v>90</v>
      </c>
      <c r="T12" s="191"/>
    </row>
    <row r="13" spans="2:24" s="179" customFormat="1" ht="17">
      <c r="B13" s="182">
        <v>6</v>
      </c>
      <c r="C13" s="310" t="s">
        <v>1079</v>
      </c>
      <c r="D13" s="316">
        <v>0</v>
      </c>
      <c r="E13" s="311" t="s">
        <v>90</v>
      </c>
      <c r="F13" s="311" t="s">
        <v>90</v>
      </c>
      <c r="G13" s="311" t="s">
        <v>90</v>
      </c>
      <c r="H13" s="311" t="s">
        <v>90</v>
      </c>
      <c r="I13" s="311" t="s">
        <v>90</v>
      </c>
      <c r="J13" s="311" t="s">
        <v>90</v>
      </c>
      <c r="K13" s="311" t="s">
        <v>90</v>
      </c>
      <c r="L13" s="311" t="s">
        <v>90</v>
      </c>
      <c r="M13" s="311" t="s">
        <v>90</v>
      </c>
      <c r="N13" s="311" t="s">
        <v>90</v>
      </c>
      <c r="O13" s="311" t="s">
        <v>90</v>
      </c>
      <c r="P13" s="311" t="s">
        <v>90</v>
      </c>
      <c r="Q13" s="311" t="s">
        <v>90</v>
      </c>
      <c r="R13" s="316">
        <v>0</v>
      </c>
      <c r="S13" s="108" t="s">
        <v>90</v>
      </c>
    </row>
    <row r="14" spans="2:24" ht="17">
      <c r="B14" s="182">
        <v>7</v>
      </c>
      <c r="C14" s="312" t="s">
        <v>1075</v>
      </c>
      <c r="D14" s="316">
        <v>0</v>
      </c>
      <c r="E14" s="311" t="s">
        <v>90</v>
      </c>
      <c r="F14" s="311" t="s">
        <v>90</v>
      </c>
      <c r="G14" s="311" t="s">
        <v>90</v>
      </c>
      <c r="H14" s="311" t="s">
        <v>90</v>
      </c>
      <c r="I14" s="311" t="s">
        <v>90</v>
      </c>
      <c r="J14" s="311" t="s">
        <v>90</v>
      </c>
      <c r="K14" s="311" t="s">
        <v>90</v>
      </c>
      <c r="L14" s="311" t="s">
        <v>90</v>
      </c>
      <c r="M14" s="311" t="s">
        <v>90</v>
      </c>
      <c r="N14" s="311" t="s">
        <v>90</v>
      </c>
      <c r="O14" s="311" t="s">
        <v>90</v>
      </c>
      <c r="P14" s="311" t="s">
        <v>90</v>
      </c>
      <c r="Q14" s="311" t="s">
        <v>90</v>
      </c>
      <c r="R14" s="316">
        <v>0</v>
      </c>
      <c r="S14" s="108" t="s">
        <v>90</v>
      </c>
    </row>
    <row r="15" spans="2:24" ht="17">
      <c r="B15" s="182">
        <v>8</v>
      </c>
      <c r="C15" s="312" t="s">
        <v>1076</v>
      </c>
      <c r="D15" s="316">
        <v>0</v>
      </c>
      <c r="E15" s="311" t="s">
        <v>90</v>
      </c>
      <c r="F15" s="311" t="s">
        <v>90</v>
      </c>
      <c r="G15" s="311" t="s">
        <v>90</v>
      </c>
      <c r="H15" s="311" t="s">
        <v>90</v>
      </c>
      <c r="I15" s="311" t="s">
        <v>90</v>
      </c>
      <c r="J15" s="311" t="s">
        <v>90</v>
      </c>
      <c r="K15" s="311" t="s">
        <v>90</v>
      </c>
      <c r="L15" s="311" t="s">
        <v>90</v>
      </c>
      <c r="M15" s="311" t="s">
        <v>90</v>
      </c>
      <c r="N15" s="311" t="s">
        <v>90</v>
      </c>
      <c r="O15" s="311" t="s">
        <v>90</v>
      </c>
      <c r="P15" s="311" t="s">
        <v>90</v>
      </c>
      <c r="Q15" s="311" t="s">
        <v>90</v>
      </c>
      <c r="R15" s="316">
        <v>0</v>
      </c>
      <c r="S15" s="108" t="s">
        <v>90</v>
      </c>
    </row>
    <row r="16" spans="2:24" s="179" customFormat="1" ht="17">
      <c r="B16" s="182">
        <v>9</v>
      </c>
      <c r="C16" s="312" t="s">
        <v>1077</v>
      </c>
      <c r="D16" s="316">
        <v>0</v>
      </c>
      <c r="E16" s="311" t="s">
        <v>90</v>
      </c>
      <c r="F16" s="311" t="s">
        <v>90</v>
      </c>
      <c r="G16" s="311" t="s">
        <v>90</v>
      </c>
      <c r="H16" s="311" t="s">
        <v>90</v>
      </c>
      <c r="I16" s="311" t="s">
        <v>90</v>
      </c>
      <c r="J16" s="311" t="s">
        <v>90</v>
      </c>
      <c r="K16" s="311" t="s">
        <v>90</v>
      </c>
      <c r="L16" s="311" t="s">
        <v>90</v>
      </c>
      <c r="M16" s="311" t="s">
        <v>90</v>
      </c>
      <c r="N16" s="311" t="s">
        <v>90</v>
      </c>
      <c r="O16" s="311" t="s">
        <v>90</v>
      </c>
      <c r="P16" s="311" t="s">
        <v>90</v>
      </c>
      <c r="Q16" s="311" t="s">
        <v>90</v>
      </c>
      <c r="R16" s="316">
        <v>0</v>
      </c>
      <c r="S16" s="108" t="s">
        <v>90</v>
      </c>
      <c r="T16" s="191"/>
    </row>
    <row r="17" spans="2:20" s="179" customFormat="1" ht="17">
      <c r="B17" s="182">
        <v>10</v>
      </c>
      <c r="C17" s="314" t="s">
        <v>1078</v>
      </c>
      <c r="D17" s="316">
        <v>0</v>
      </c>
      <c r="E17" s="311" t="s">
        <v>90</v>
      </c>
      <c r="F17" s="311" t="s">
        <v>90</v>
      </c>
      <c r="G17" s="311" t="s">
        <v>90</v>
      </c>
      <c r="H17" s="311" t="s">
        <v>90</v>
      </c>
      <c r="I17" s="311" t="s">
        <v>90</v>
      </c>
      <c r="J17" s="311" t="s">
        <v>90</v>
      </c>
      <c r="K17" s="315"/>
      <c r="L17" s="315"/>
      <c r="M17" s="315"/>
      <c r="N17" s="315"/>
      <c r="O17" s="315"/>
      <c r="P17" s="315"/>
      <c r="Q17" s="315"/>
      <c r="R17" s="316">
        <v>0</v>
      </c>
      <c r="S17" s="108" t="s">
        <v>90</v>
      </c>
      <c r="T17" s="191"/>
    </row>
  </sheetData>
  <mergeCells count="4">
    <mergeCell ref="D5:S5"/>
    <mergeCell ref="E6:J6"/>
    <mergeCell ref="K6:Q6"/>
    <mergeCell ref="R6:S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27F1-1DAF-D04C-8812-3C9D8BACCF79}">
  <dimension ref="B1:I112"/>
  <sheetViews>
    <sheetView workbookViewId="0">
      <selection activeCell="C18" sqref="C18"/>
    </sheetView>
  </sheetViews>
  <sheetFormatPr baseColWidth="10" defaultColWidth="3.5" defaultRowHeight="16"/>
  <cols>
    <col min="1" max="1" width="3.5" style="71"/>
    <col min="2" max="2" width="2.5" style="71" bestFit="1" customWidth="1"/>
    <col min="3" max="3" width="61.5" style="71" bestFit="1" customWidth="1"/>
    <col min="4" max="9" width="22.5" style="71" customWidth="1"/>
    <col min="10" max="16384" width="3.5" style="71"/>
  </cols>
  <sheetData>
    <row r="1" spans="2:9" ht="80.25" customHeight="1">
      <c r="C1" s="293" t="s">
        <v>1080</v>
      </c>
    </row>
    <row r="2" spans="2:9">
      <c r="C2" s="658" t="s">
        <v>1248</v>
      </c>
      <c r="D2" s="294"/>
    </row>
    <row r="3" spans="2:9">
      <c r="C3" s="658"/>
      <c r="D3" s="294"/>
    </row>
    <row r="4" spans="2:9">
      <c r="C4" s="288" t="s">
        <v>211</v>
      </c>
      <c r="D4" s="288" t="s">
        <v>212</v>
      </c>
      <c r="E4" s="288" t="s">
        <v>213</v>
      </c>
      <c r="F4" s="288" t="s">
        <v>298</v>
      </c>
      <c r="G4" s="288" t="s">
        <v>299</v>
      </c>
      <c r="H4" s="288" t="s">
        <v>378</v>
      </c>
      <c r="I4" s="288" t="s">
        <v>379</v>
      </c>
    </row>
    <row r="5" spans="2:9" ht="51">
      <c r="C5" s="206" t="s">
        <v>1081</v>
      </c>
      <c r="D5" s="206" t="s">
        <v>1082</v>
      </c>
      <c r="E5" s="206" t="s">
        <v>1083</v>
      </c>
      <c r="F5" s="206" t="s">
        <v>1084</v>
      </c>
      <c r="G5" s="206" t="s">
        <v>1085</v>
      </c>
      <c r="H5" s="206" t="s">
        <v>1086</v>
      </c>
      <c r="I5" s="206" t="s">
        <v>1087</v>
      </c>
    </row>
    <row r="6" spans="2:9" ht="17">
      <c r="B6" s="295">
        <v>1</v>
      </c>
      <c r="C6" s="197" t="s">
        <v>1088</v>
      </c>
      <c r="D6" s="965" t="s">
        <v>1089</v>
      </c>
      <c r="E6" s="296" t="s">
        <v>90</v>
      </c>
      <c r="F6" s="296" t="s">
        <v>90</v>
      </c>
      <c r="G6" s="296" t="s">
        <v>90</v>
      </c>
      <c r="H6" s="296" t="s">
        <v>90</v>
      </c>
      <c r="I6" s="296" t="s">
        <v>90</v>
      </c>
    </row>
    <row r="7" spans="2:9" ht="17">
      <c r="B7" s="295">
        <v>2</v>
      </c>
      <c r="C7" s="197" t="s">
        <v>1090</v>
      </c>
      <c r="D7" s="966"/>
      <c r="E7" s="296" t="s">
        <v>90</v>
      </c>
      <c r="F7" s="296" t="s">
        <v>90</v>
      </c>
      <c r="G7" s="296" t="s">
        <v>90</v>
      </c>
      <c r="H7" s="296" t="s">
        <v>90</v>
      </c>
      <c r="I7" s="296" t="s">
        <v>90</v>
      </c>
    </row>
    <row r="8" spans="2:9" ht="17">
      <c r="B8" s="295">
        <v>3</v>
      </c>
      <c r="C8" s="197" t="s">
        <v>1091</v>
      </c>
      <c r="D8" s="966"/>
      <c r="E8" s="296" t="s">
        <v>90</v>
      </c>
      <c r="F8" s="296" t="s">
        <v>90</v>
      </c>
      <c r="G8" s="296" t="s">
        <v>90</v>
      </c>
      <c r="H8" s="296" t="s">
        <v>90</v>
      </c>
      <c r="I8" s="296" t="s">
        <v>90</v>
      </c>
    </row>
    <row r="9" spans="2:9" ht="17">
      <c r="B9" s="295">
        <v>4</v>
      </c>
      <c r="C9" s="222" t="s">
        <v>1092</v>
      </c>
      <c r="D9" s="966"/>
      <c r="E9" s="296" t="s">
        <v>90</v>
      </c>
      <c r="F9" s="296" t="s">
        <v>90</v>
      </c>
      <c r="G9" s="296" t="s">
        <v>90</v>
      </c>
      <c r="H9" s="296" t="s">
        <v>90</v>
      </c>
      <c r="I9" s="296" t="s">
        <v>90</v>
      </c>
    </row>
    <row r="10" spans="2:9" s="16" customFormat="1" ht="17">
      <c r="B10" s="295">
        <v>5</v>
      </c>
      <c r="C10" s="297" t="s">
        <v>1093</v>
      </c>
      <c r="D10" s="966"/>
      <c r="E10" s="298" t="s">
        <v>90</v>
      </c>
      <c r="F10" s="298" t="s">
        <v>90</v>
      </c>
      <c r="G10" s="298" t="s">
        <v>90</v>
      </c>
      <c r="H10" s="298" t="s">
        <v>90</v>
      </c>
      <c r="I10" s="298" t="s">
        <v>90</v>
      </c>
    </row>
    <row r="11" spans="2:9" ht="17">
      <c r="B11" s="295">
        <v>6</v>
      </c>
      <c r="C11" s="222" t="s">
        <v>1094</v>
      </c>
      <c r="D11" s="966"/>
      <c r="E11" s="299" t="s">
        <v>90</v>
      </c>
      <c r="F11" s="299" t="s">
        <v>90</v>
      </c>
      <c r="G11" s="299" t="s">
        <v>90</v>
      </c>
      <c r="H11" s="296" t="s">
        <v>90</v>
      </c>
      <c r="I11" s="296" t="s">
        <v>90</v>
      </c>
    </row>
    <row r="12" spans="2:9" ht="17">
      <c r="B12" s="295">
        <v>7</v>
      </c>
      <c r="C12" s="222" t="s">
        <v>1095</v>
      </c>
      <c r="D12" s="966"/>
      <c r="E12" s="296" t="s">
        <v>90</v>
      </c>
      <c r="F12" s="296" t="s">
        <v>90</v>
      </c>
      <c r="G12" s="296" t="s">
        <v>90</v>
      </c>
      <c r="H12" s="296" t="s">
        <v>90</v>
      </c>
      <c r="I12" s="296" t="s">
        <v>90</v>
      </c>
    </row>
    <row r="13" spans="2:9" ht="17">
      <c r="B13" s="295">
        <v>8</v>
      </c>
      <c r="C13" s="222" t="s">
        <v>1096</v>
      </c>
      <c r="D13" s="966"/>
      <c r="E13" s="296" t="s">
        <v>90</v>
      </c>
      <c r="F13" s="296" t="s">
        <v>90</v>
      </c>
      <c r="G13" s="296" t="s">
        <v>90</v>
      </c>
      <c r="H13" s="296" t="s">
        <v>90</v>
      </c>
      <c r="I13" s="296" t="s">
        <v>90</v>
      </c>
    </row>
    <row r="14" spans="2:9" ht="45" customHeight="1">
      <c r="B14" s="286">
        <v>9</v>
      </c>
      <c r="C14" s="222" t="s">
        <v>1097</v>
      </c>
      <c r="D14" s="967"/>
      <c r="E14" s="296" t="s">
        <v>90</v>
      </c>
      <c r="F14" s="296" t="s">
        <v>90</v>
      </c>
      <c r="G14" s="296" t="s">
        <v>90</v>
      </c>
      <c r="H14" s="296" t="s">
        <v>90</v>
      </c>
      <c r="I14" s="296" t="s">
        <v>90</v>
      </c>
    </row>
    <row r="15" spans="2:9">
      <c r="C15" s="71" t="s">
        <v>1098</v>
      </c>
    </row>
    <row r="17" spans="2:8">
      <c r="C17" s="71" t="s">
        <v>1099</v>
      </c>
    </row>
    <row r="18" spans="2:8" ht="62.25" customHeight="1">
      <c r="C18" s="300" t="s">
        <v>1100</v>
      </c>
      <c r="D18" s="968" t="s">
        <v>1101</v>
      </c>
      <c r="E18" s="969"/>
      <c r="F18" s="962" t="s">
        <v>1102</v>
      </c>
      <c r="G18" s="301"/>
      <c r="H18" s="301"/>
    </row>
    <row r="19" spans="2:8">
      <c r="C19" s="300" t="s">
        <v>1103</v>
      </c>
      <c r="D19" s="302" t="s">
        <v>1104</v>
      </c>
      <c r="E19" s="302" t="s">
        <v>1105</v>
      </c>
      <c r="F19" s="963"/>
      <c r="G19" s="303"/>
      <c r="H19" s="303"/>
    </row>
    <row r="20" spans="2:8">
      <c r="B20" s="304"/>
      <c r="C20" s="300" t="s">
        <v>1093</v>
      </c>
      <c r="D20" s="300" t="s">
        <v>1106</v>
      </c>
      <c r="E20" s="300">
        <v>301</v>
      </c>
      <c r="F20" s="962" t="s">
        <v>1107</v>
      </c>
      <c r="G20" s="304"/>
      <c r="H20" s="304"/>
    </row>
    <row r="21" spans="2:8">
      <c r="B21" s="304"/>
      <c r="C21" s="300" t="s">
        <v>1093</v>
      </c>
      <c r="D21" s="300" t="s">
        <v>1106</v>
      </c>
      <c r="E21" s="300">
        <v>3011</v>
      </c>
      <c r="F21" s="963"/>
      <c r="G21" s="304"/>
      <c r="H21" s="304"/>
    </row>
    <row r="22" spans="2:8">
      <c r="B22" s="304"/>
      <c r="C22" s="300" t="s">
        <v>1093</v>
      </c>
      <c r="D22" s="300" t="s">
        <v>1106</v>
      </c>
      <c r="E22" s="300">
        <v>3012</v>
      </c>
      <c r="F22" s="963"/>
      <c r="G22" s="304"/>
      <c r="H22" s="304"/>
    </row>
    <row r="23" spans="2:8">
      <c r="B23" s="304"/>
      <c r="C23" s="300" t="s">
        <v>1093</v>
      </c>
      <c r="D23" s="300" t="s">
        <v>1106</v>
      </c>
      <c r="E23" s="300">
        <v>3315</v>
      </c>
      <c r="F23" s="963"/>
      <c r="G23" s="304"/>
      <c r="H23" s="304"/>
    </row>
    <row r="24" spans="2:8">
      <c r="B24" s="304"/>
      <c r="C24" s="300" t="s">
        <v>1093</v>
      </c>
      <c r="D24" s="300" t="s">
        <v>1106</v>
      </c>
      <c r="E24" s="300">
        <v>50</v>
      </c>
      <c r="F24" s="963"/>
      <c r="G24" s="304"/>
      <c r="H24" s="304"/>
    </row>
    <row r="25" spans="2:8">
      <c r="B25" s="304"/>
      <c r="C25" s="300" t="s">
        <v>1093</v>
      </c>
      <c r="D25" s="300" t="s">
        <v>1106</v>
      </c>
      <c r="E25" s="300">
        <v>501</v>
      </c>
      <c r="F25" s="963"/>
      <c r="G25" s="304"/>
      <c r="H25" s="304"/>
    </row>
    <row r="26" spans="2:8">
      <c r="B26" s="304"/>
      <c r="C26" s="300" t="s">
        <v>1093</v>
      </c>
      <c r="D26" s="300" t="s">
        <v>1106</v>
      </c>
      <c r="E26" s="300">
        <v>5010</v>
      </c>
      <c r="F26" s="963"/>
      <c r="G26" s="304"/>
      <c r="H26" s="304"/>
    </row>
    <row r="27" spans="2:8">
      <c r="B27" s="304"/>
      <c r="C27" s="300" t="s">
        <v>1093</v>
      </c>
      <c r="D27" s="300" t="s">
        <v>1106</v>
      </c>
      <c r="E27" s="300">
        <v>502</v>
      </c>
      <c r="F27" s="963"/>
      <c r="G27" s="304"/>
      <c r="H27" s="304"/>
    </row>
    <row r="28" spans="2:8">
      <c r="B28" s="304"/>
      <c r="C28" s="300" t="s">
        <v>1093</v>
      </c>
      <c r="D28" s="300" t="s">
        <v>1106</v>
      </c>
      <c r="E28" s="300">
        <v>5020</v>
      </c>
      <c r="F28" s="963"/>
      <c r="G28" s="304"/>
      <c r="H28" s="304"/>
    </row>
    <row r="29" spans="2:8">
      <c r="B29" s="304"/>
      <c r="C29" s="300" t="s">
        <v>1093</v>
      </c>
      <c r="D29" s="300" t="s">
        <v>1106</v>
      </c>
      <c r="E29" s="300">
        <v>5222</v>
      </c>
      <c r="F29" s="963"/>
      <c r="G29" s="304"/>
      <c r="H29" s="304"/>
    </row>
    <row r="30" spans="2:8">
      <c r="B30" s="304"/>
      <c r="C30" s="300" t="s">
        <v>1093</v>
      </c>
      <c r="D30" s="300" t="s">
        <v>1106</v>
      </c>
      <c r="E30" s="300">
        <v>5224</v>
      </c>
      <c r="F30" s="963"/>
      <c r="G30" s="304"/>
      <c r="H30" s="304"/>
    </row>
    <row r="31" spans="2:8">
      <c r="B31" s="304"/>
      <c r="C31" s="300" t="s">
        <v>1093</v>
      </c>
      <c r="D31" s="300" t="s">
        <v>1106</v>
      </c>
      <c r="E31" s="300">
        <v>5229</v>
      </c>
      <c r="F31" s="305"/>
      <c r="G31" s="304"/>
      <c r="H31" s="304"/>
    </row>
    <row r="32" spans="2:8">
      <c r="B32" s="304"/>
      <c r="C32" s="300" t="s">
        <v>1088</v>
      </c>
      <c r="D32" s="300" t="s">
        <v>1108</v>
      </c>
      <c r="E32" s="300">
        <v>27</v>
      </c>
      <c r="F32" s="962" t="s">
        <v>1109</v>
      </c>
      <c r="G32" s="304"/>
    </row>
    <row r="33" spans="2:7">
      <c r="B33" s="304"/>
      <c r="C33" s="300" t="s">
        <v>1088</v>
      </c>
      <c r="D33" s="300" t="s">
        <v>1108</v>
      </c>
      <c r="E33" s="300">
        <v>2712</v>
      </c>
      <c r="F33" s="963"/>
      <c r="G33" s="304"/>
    </row>
    <row r="34" spans="2:7">
      <c r="B34" s="304"/>
      <c r="C34" s="300" t="s">
        <v>1088</v>
      </c>
      <c r="D34" s="300" t="s">
        <v>1108</v>
      </c>
      <c r="E34" s="300">
        <v>3314</v>
      </c>
      <c r="F34" s="963"/>
      <c r="G34" s="304"/>
    </row>
    <row r="35" spans="2:7">
      <c r="B35" s="304"/>
      <c r="C35" s="300" t="s">
        <v>1088</v>
      </c>
      <c r="D35" s="300" t="s">
        <v>1108</v>
      </c>
      <c r="E35" s="300">
        <v>35</v>
      </c>
      <c r="F35" s="963"/>
      <c r="G35" s="304"/>
    </row>
    <row r="36" spans="2:7">
      <c r="B36" s="304"/>
      <c r="C36" s="300" t="s">
        <v>1088</v>
      </c>
      <c r="D36" s="300" t="s">
        <v>1108</v>
      </c>
      <c r="E36" s="300">
        <v>351</v>
      </c>
      <c r="F36" s="963"/>
      <c r="G36" s="304"/>
    </row>
    <row r="37" spans="2:7">
      <c r="B37" s="304"/>
      <c r="C37" s="300" t="s">
        <v>1088</v>
      </c>
      <c r="D37" s="300" t="s">
        <v>1108</v>
      </c>
      <c r="E37" s="300">
        <v>3511</v>
      </c>
      <c r="F37" s="963"/>
      <c r="G37" s="304"/>
    </row>
    <row r="38" spans="2:7">
      <c r="B38" s="304"/>
      <c r="C38" s="300" t="s">
        <v>1088</v>
      </c>
      <c r="D38" s="300" t="s">
        <v>1108</v>
      </c>
      <c r="E38" s="300">
        <v>3512</v>
      </c>
      <c r="F38" s="963"/>
      <c r="G38" s="304"/>
    </row>
    <row r="39" spans="2:7">
      <c r="B39" s="304"/>
      <c r="C39" s="300" t="s">
        <v>1088</v>
      </c>
      <c r="D39" s="300" t="s">
        <v>1108</v>
      </c>
      <c r="E39" s="300">
        <v>3513</v>
      </c>
      <c r="F39" s="963"/>
    </row>
    <row r="40" spans="2:7">
      <c r="B40" s="304"/>
      <c r="C40" s="300" t="s">
        <v>1088</v>
      </c>
      <c r="D40" s="300" t="s">
        <v>1108</v>
      </c>
      <c r="E40" s="300">
        <v>3514</v>
      </c>
      <c r="F40" s="963"/>
    </row>
    <row r="41" spans="2:7">
      <c r="B41" s="304"/>
      <c r="C41" s="300" t="s">
        <v>1088</v>
      </c>
      <c r="D41" s="300" t="s">
        <v>1108</v>
      </c>
      <c r="E41" s="300">
        <v>4321</v>
      </c>
      <c r="F41" s="964"/>
    </row>
    <row r="42" spans="2:7">
      <c r="B42" s="304"/>
      <c r="C42" s="300" t="s">
        <v>1090</v>
      </c>
      <c r="D42" s="300" t="s">
        <v>1110</v>
      </c>
      <c r="E42" s="300">
        <v>91</v>
      </c>
      <c r="F42" s="962" t="s">
        <v>1111</v>
      </c>
    </row>
    <row r="43" spans="2:7">
      <c r="B43" s="304"/>
      <c r="C43" s="300" t="s">
        <v>1090</v>
      </c>
      <c r="D43" s="300" t="s">
        <v>1110</v>
      </c>
      <c r="E43" s="300">
        <v>910</v>
      </c>
      <c r="F43" s="963"/>
    </row>
    <row r="44" spans="2:7">
      <c r="B44" s="304"/>
      <c r="C44" s="300" t="s">
        <v>1090</v>
      </c>
      <c r="D44" s="300" t="s">
        <v>1110</v>
      </c>
      <c r="E44" s="300">
        <v>192</v>
      </c>
      <c r="F44" s="963"/>
    </row>
    <row r="45" spans="2:7">
      <c r="B45" s="304"/>
      <c r="C45" s="300" t="s">
        <v>1090</v>
      </c>
      <c r="D45" s="300" t="s">
        <v>1110</v>
      </c>
      <c r="E45" s="300">
        <v>1920</v>
      </c>
      <c r="F45" s="963"/>
    </row>
    <row r="46" spans="2:7">
      <c r="B46" s="304"/>
      <c r="C46" s="300" t="s">
        <v>1090</v>
      </c>
      <c r="D46" s="300" t="s">
        <v>1110</v>
      </c>
      <c r="E46" s="300">
        <v>2014</v>
      </c>
      <c r="F46" s="963"/>
    </row>
    <row r="47" spans="2:7">
      <c r="B47" s="304"/>
      <c r="C47" s="300" t="s">
        <v>1090</v>
      </c>
      <c r="D47" s="300" t="s">
        <v>1110</v>
      </c>
      <c r="E47" s="300">
        <v>352</v>
      </c>
      <c r="F47" s="963"/>
    </row>
    <row r="48" spans="2:7">
      <c r="B48" s="304"/>
      <c r="C48" s="300" t="s">
        <v>1090</v>
      </c>
      <c r="D48" s="300" t="s">
        <v>1110</v>
      </c>
      <c r="E48" s="300">
        <v>3521</v>
      </c>
      <c r="F48" s="963"/>
    </row>
    <row r="49" spans="2:6">
      <c r="B49" s="304"/>
      <c r="C49" s="300" t="s">
        <v>1090</v>
      </c>
      <c r="D49" s="300" t="s">
        <v>1110</v>
      </c>
      <c r="E49" s="300">
        <v>3522</v>
      </c>
      <c r="F49" s="963"/>
    </row>
    <row r="50" spans="2:6">
      <c r="B50" s="304"/>
      <c r="C50" s="300" t="s">
        <v>1090</v>
      </c>
      <c r="D50" s="300" t="s">
        <v>1110</v>
      </c>
      <c r="E50" s="300">
        <v>3523</v>
      </c>
      <c r="F50" s="963"/>
    </row>
    <row r="51" spans="2:6">
      <c r="B51" s="304"/>
      <c r="C51" s="300" t="s">
        <v>1090</v>
      </c>
      <c r="D51" s="300" t="s">
        <v>1110</v>
      </c>
      <c r="E51" s="300">
        <v>4612</v>
      </c>
      <c r="F51" s="963"/>
    </row>
    <row r="52" spans="2:6">
      <c r="B52" s="304"/>
      <c r="C52" s="300" t="s">
        <v>1090</v>
      </c>
      <c r="D52" s="300" t="s">
        <v>1110</v>
      </c>
      <c r="E52" s="300">
        <v>4671</v>
      </c>
      <c r="F52" s="963"/>
    </row>
    <row r="53" spans="2:6">
      <c r="B53" s="304"/>
      <c r="C53" s="300" t="s">
        <v>1090</v>
      </c>
      <c r="D53" s="300" t="s">
        <v>1110</v>
      </c>
      <c r="E53" s="300">
        <v>6</v>
      </c>
      <c r="F53" s="963"/>
    </row>
    <row r="54" spans="2:6">
      <c r="B54" s="304"/>
      <c r="C54" s="300" t="s">
        <v>1090</v>
      </c>
      <c r="D54" s="300" t="s">
        <v>1110</v>
      </c>
      <c r="E54" s="300">
        <v>61</v>
      </c>
      <c r="F54" s="963"/>
    </row>
    <row r="55" spans="2:6">
      <c r="B55" s="304"/>
      <c r="C55" s="300" t="s">
        <v>1090</v>
      </c>
      <c r="D55" s="300" t="s">
        <v>1110</v>
      </c>
      <c r="E55" s="300">
        <v>610</v>
      </c>
      <c r="F55" s="963"/>
    </row>
    <row r="56" spans="2:6">
      <c r="B56" s="304"/>
      <c r="C56" s="300" t="s">
        <v>1090</v>
      </c>
      <c r="D56" s="300" t="s">
        <v>1110</v>
      </c>
      <c r="E56" s="300">
        <v>62</v>
      </c>
      <c r="F56" s="963"/>
    </row>
    <row r="57" spans="2:6">
      <c r="B57" s="304"/>
      <c r="C57" s="300" t="s">
        <v>1090</v>
      </c>
      <c r="D57" s="300" t="s">
        <v>1110</v>
      </c>
      <c r="E57" s="300">
        <v>620</v>
      </c>
      <c r="F57" s="963"/>
    </row>
    <row r="58" spans="2:6">
      <c r="B58" s="304"/>
      <c r="C58" s="300" t="s">
        <v>1095</v>
      </c>
      <c r="D58" s="300" t="s">
        <v>1112</v>
      </c>
      <c r="E58" s="300">
        <v>24</v>
      </c>
      <c r="F58" s="962" t="s">
        <v>1113</v>
      </c>
    </row>
    <row r="59" spans="2:6">
      <c r="B59" s="304"/>
      <c r="C59" s="300" t="s">
        <v>1095</v>
      </c>
      <c r="D59" s="300" t="s">
        <v>1112</v>
      </c>
      <c r="E59" s="300">
        <v>241</v>
      </c>
      <c r="F59" s="963"/>
    </row>
    <row r="60" spans="2:6">
      <c r="B60" s="304"/>
      <c r="C60" s="300" t="s">
        <v>1095</v>
      </c>
      <c r="D60" s="300" t="s">
        <v>1112</v>
      </c>
      <c r="E60" s="300">
        <v>2410</v>
      </c>
      <c r="F60" s="963"/>
    </row>
    <row r="61" spans="2:6">
      <c r="B61" s="304"/>
      <c r="C61" s="300" t="s">
        <v>1095</v>
      </c>
      <c r="D61" s="300" t="s">
        <v>1112</v>
      </c>
      <c r="E61" s="300">
        <v>242</v>
      </c>
      <c r="F61" s="963"/>
    </row>
    <row r="62" spans="2:6">
      <c r="B62" s="304"/>
      <c r="C62" s="300" t="s">
        <v>1095</v>
      </c>
      <c r="D62" s="300" t="s">
        <v>1112</v>
      </c>
      <c r="E62" s="300">
        <v>2420</v>
      </c>
      <c r="F62" s="963"/>
    </row>
    <row r="63" spans="2:6">
      <c r="B63" s="304"/>
      <c r="C63" s="300" t="s">
        <v>1095</v>
      </c>
      <c r="D63" s="300" t="s">
        <v>1112</v>
      </c>
      <c r="E63" s="300">
        <v>2434</v>
      </c>
      <c r="F63" s="963"/>
    </row>
    <row r="64" spans="2:6">
      <c r="B64" s="304"/>
      <c r="C64" s="300" t="s">
        <v>1095</v>
      </c>
      <c r="D64" s="300" t="s">
        <v>1112</v>
      </c>
      <c r="E64" s="300">
        <v>244</v>
      </c>
      <c r="F64" s="963"/>
    </row>
    <row r="65" spans="2:6">
      <c r="B65" s="304"/>
      <c r="C65" s="300" t="s">
        <v>1095</v>
      </c>
      <c r="D65" s="300" t="s">
        <v>1112</v>
      </c>
      <c r="E65" s="300">
        <v>2442</v>
      </c>
      <c r="F65" s="963"/>
    </row>
    <row r="66" spans="2:6">
      <c r="B66" s="304"/>
      <c r="C66" s="300" t="s">
        <v>1095</v>
      </c>
      <c r="D66" s="300" t="s">
        <v>1112</v>
      </c>
      <c r="E66" s="300">
        <v>2444</v>
      </c>
      <c r="F66" s="963"/>
    </row>
    <row r="67" spans="2:6">
      <c r="B67" s="304"/>
      <c r="C67" s="300" t="s">
        <v>1095</v>
      </c>
      <c r="D67" s="300" t="s">
        <v>1112</v>
      </c>
      <c r="E67" s="300">
        <v>2445</v>
      </c>
      <c r="F67" s="963"/>
    </row>
    <row r="68" spans="2:6">
      <c r="B68" s="304"/>
      <c r="C68" s="300" t="s">
        <v>1095</v>
      </c>
      <c r="D68" s="300" t="s">
        <v>1112</v>
      </c>
      <c r="E68" s="300">
        <v>245</v>
      </c>
      <c r="F68" s="963"/>
    </row>
    <row r="69" spans="2:6">
      <c r="B69" s="304"/>
      <c r="C69" s="300" t="s">
        <v>1095</v>
      </c>
      <c r="D69" s="300" t="s">
        <v>1112</v>
      </c>
      <c r="E69" s="300">
        <v>2451</v>
      </c>
      <c r="F69" s="963"/>
    </row>
    <row r="70" spans="2:6">
      <c r="B70" s="304"/>
      <c r="C70" s="300" t="s">
        <v>1095</v>
      </c>
      <c r="D70" s="300" t="s">
        <v>1112</v>
      </c>
      <c r="E70" s="300">
        <v>2452</v>
      </c>
      <c r="F70" s="963"/>
    </row>
    <row r="71" spans="2:6">
      <c r="B71" s="304"/>
      <c r="C71" s="300" t="s">
        <v>1095</v>
      </c>
      <c r="D71" s="300" t="s">
        <v>1112</v>
      </c>
      <c r="E71" s="300">
        <v>25</v>
      </c>
      <c r="F71" s="963"/>
    </row>
    <row r="72" spans="2:6">
      <c r="B72" s="304"/>
      <c r="C72" s="300" t="s">
        <v>1095</v>
      </c>
      <c r="D72" s="300" t="s">
        <v>1112</v>
      </c>
      <c r="E72" s="300">
        <v>251</v>
      </c>
      <c r="F72" s="963"/>
    </row>
    <row r="73" spans="2:6">
      <c r="B73" s="304"/>
      <c r="C73" s="300" t="s">
        <v>1095</v>
      </c>
      <c r="D73" s="300" t="s">
        <v>1112</v>
      </c>
      <c r="E73" s="300">
        <v>2511</v>
      </c>
      <c r="F73" s="963"/>
    </row>
    <row r="74" spans="2:6">
      <c r="B74" s="304"/>
      <c r="C74" s="300" t="s">
        <v>1095</v>
      </c>
      <c r="D74" s="300" t="s">
        <v>1112</v>
      </c>
      <c r="E74" s="300">
        <v>4672</v>
      </c>
      <c r="F74" s="963"/>
    </row>
    <row r="75" spans="2:6">
      <c r="B75" s="304"/>
      <c r="C75" s="300" t="s">
        <v>1095</v>
      </c>
      <c r="D75" s="300" t="s">
        <v>1114</v>
      </c>
      <c r="E75" s="300">
        <v>5</v>
      </c>
      <c r="F75" s="963"/>
    </row>
    <row r="76" spans="2:6">
      <c r="B76" s="304"/>
      <c r="C76" s="300" t="s">
        <v>1095</v>
      </c>
      <c r="D76" s="300" t="s">
        <v>1114</v>
      </c>
      <c r="E76" s="300">
        <v>51</v>
      </c>
      <c r="F76" s="963"/>
    </row>
    <row r="77" spans="2:6">
      <c r="B77" s="304"/>
      <c r="C77" s="300" t="s">
        <v>1095</v>
      </c>
      <c r="D77" s="300" t="s">
        <v>1114</v>
      </c>
      <c r="E77" s="300">
        <v>510</v>
      </c>
      <c r="F77" s="963"/>
    </row>
    <row r="78" spans="2:6">
      <c r="B78" s="304"/>
      <c r="C78" s="300" t="s">
        <v>1095</v>
      </c>
      <c r="D78" s="300" t="s">
        <v>1114</v>
      </c>
      <c r="E78" s="300">
        <v>52</v>
      </c>
      <c r="F78" s="963"/>
    </row>
    <row r="79" spans="2:6">
      <c r="B79" s="304"/>
      <c r="C79" s="300" t="s">
        <v>1095</v>
      </c>
      <c r="D79" s="300" t="s">
        <v>1114</v>
      </c>
      <c r="E79" s="300">
        <v>520</v>
      </c>
      <c r="F79" s="963"/>
    </row>
    <row r="80" spans="2:6">
      <c r="B80" s="304"/>
      <c r="C80" s="300" t="s">
        <v>1095</v>
      </c>
      <c r="D80" s="300" t="s">
        <v>1112</v>
      </c>
      <c r="E80" s="300">
        <v>7</v>
      </c>
      <c r="F80" s="963"/>
    </row>
    <row r="81" spans="2:6">
      <c r="B81" s="304"/>
      <c r="C81" s="300" t="s">
        <v>1095</v>
      </c>
      <c r="D81" s="300" t="s">
        <v>1112</v>
      </c>
      <c r="E81" s="300">
        <v>72</v>
      </c>
      <c r="F81" s="963"/>
    </row>
    <row r="82" spans="2:6">
      <c r="B82" s="304"/>
      <c r="C82" s="300" t="s">
        <v>1095</v>
      </c>
      <c r="D82" s="300" t="s">
        <v>1112</v>
      </c>
      <c r="E82" s="300">
        <v>729</v>
      </c>
      <c r="F82" s="964"/>
    </row>
    <row r="83" spans="2:6">
      <c r="B83" s="304"/>
      <c r="C83" s="300" t="s">
        <v>1090</v>
      </c>
      <c r="D83" s="300" t="s">
        <v>1114</v>
      </c>
      <c r="E83" s="300">
        <v>8</v>
      </c>
      <c r="F83" s="962" t="s">
        <v>1111</v>
      </c>
    </row>
    <row r="84" spans="2:6">
      <c r="B84" s="304"/>
      <c r="C84" s="300" t="s">
        <v>1090</v>
      </c>
      <c r="D84" s="300" t="s">
        <v>1114</v>
      </c>
      <c r="E84" s="300">
        <v>9</v>
      </c>
      <c r="F84" s="963"/>
    </row>
    <row r="85" spans="2:6">
      <c r="B85" s="304"/>
      <c r="C85" s="300" t="s">
        <v>1094</v>
      </c>
      <c r="D85" s="300" t="s">
        <v>1115</v>
      </c>
      <c r="E85" s="300">
        <v>235</v>
      </c>
      <c r="F85" s="962" t="s">
        <v>1113</v>
      </c>
    </row>
    <row r="86" spans="2:6">
      <c r="B86" s="304"/>
      <c r="C86" s="300" t="s">
        <v>1094</v>
      </c>
      <c r="D86" s="300" t="s">
        <v>1115</v>
      </c>
      <c r="E86" s="300">
        <v>2351</v>
      </c>
      <c r="F86" s="963"/>
    </row>
    <row r="87" spans="2:6">
      <c r="B87" s="304"/>
      <c r="C87" s="300" t="s">
        <v>1094</v>
      </c>
      <c r="D87" s="300" t="s">
        <v>1115</v>
      </c>
      <c r="E87" s="300">
        <v>2352</v>
      </c>
      <c r="F87" s="963"/>
    </row>
    <row r="88" spans="2:6">
      <c r="B88" s="304"/>
      <c r="C88" s="300" t="s">
        <v>1094</v>
      </c>
      <c r="D88" s="300" t="s">
        <v>1115</v>
      </c>
      <c r="E88" s="300">
        <v>236</v>
      </c>
      <c r="F88" s="963"/>
    </row>
    <row r="89" spans="2:6">
      <c r="B89" s="304"/>
      <c r="C89" s="300" t="s">
        <v>1094</v>
      </c>
      <c r="D89" s="300" t="s">
        <v>1115</v>
      </c>
      <c r="E89" s="300">
        <v>2361</v>
      </c>
      <c r="F89" s="963"/>
    </row>
    <row r="90" spans="2:6">
      <c r="B90" s="304"/>
      <c r="C90" s="300" t="s">
        <v>1094</v>
      </c>
      <c r="D90" s="300" t="s">
        <v>1115</v>
      </c>
      <c r="E90" s="300">
        <v>2363</v>
      </c>
      <c r="F90" s="963"/>
    </row>
    <row r="91" spans="2:6">
      <c r="B91" s="304"/>
      <c r="C91" s="300" t="s">
        <v>1094</v>
      </c>
      <c r="D91" s="300" t="s">
        <v>1115</v>
      </c>
      <c r="E91" s="300">
        <v>2364</v>
      </c>
      <c r="F91" s="963"/>
    </row>
    <row r="92" spans="2:6">
      <c r="B92" s="304"/>
      <c r="C92" s="300" t="s">
        <v>1094</v>
      </c>
      <c r="D92" s="300" t="s">
        <v>1115</v>
      </c>
      <c r="E92" s="300">
        <v>811</v>
      </c>
      <c r="F92" s="963"/>
    </row>
    <row r="93" spans="2:6">
      <c r="B93" s="304"/>
      <c r="C93" s="300" t="s">
        <v>1094</v>
      </c>
      <c r="D93" s="300" t="s">
        <v>1115</v>
      </c>
      <c r="E93" s="300">
        <v>89</v>
      </c>
      <c r="F93" s="964"/>
    </row>
    <row r="94" spans="2:6">
      <c r="B94" s="304"/>
      <c r="C94" s="300" t="s">
        <v>1116</v>
      </c>
      <c r="D94" s="300" t="s">
        <v>1116</v>
      </c>
      <c r="E94" s="300">
        <v>3030</v>
      </c>
      <c r="F94" s="962" t="s">
        <v>1117</v>
      </c>
    </row>
    <row r="95" spans="2:6">
      <c r="B95" s="304"/>
      <c r="C95" s="300" t="s">
        <v>1116</v>
      </c>
      <c r="D95" s="300" t="s">
        <v>1116</v>
      </c>
      <c r="E95" s="300">
        <v>3316</v>
      </c>
      <c r="F95" s="963"/>
    </row>
    <row r="96" spans="2:6">
      <c r="B96" s="304"/>
      <c r="C96" s="300" t="s">
        <v>1116</v>
      </c>
      <c r="D96" s="300" t="s">
        <v>1116</v>
      </c>
      <c r="E96" s="300">
        <v>511</v>
      </c>
      <c r="F96" s="963"/>
    </row>
    <row r="97" spans="2:6">
      <c r="B97" s="304"/>
      <c r="C97" s="300" t="s">
        <v>1116</v>
      </c>
      <c r="D97" s="300" t="s">
        <v>1116</v>
      </c>
      <c r="E97" s="300">
        <v>5110</v>
      </c>
      <c r="F97" s="963"/>
    </row>
    <row r="98" spans="2:6">
      <c r="B98" s="304"/>
      <c r="C98" s="300" t="s">
        <v>1116</v>
      </c>
      <c r="D98" s="300" t="s">
        <v>1116</v>
      </c>
      <c r="E98" s="300">
        <v>512</v>
      </c>
      <c r="F98" s="963"/>
    </row>
    <row r="99" spans="2:6">
      <c r="B99" s="304"/>
      <c r="C99" s="300" t="s">
        <v>1116</v>
      </c>
      <c r="D99" s="300" t="s">
        <v>1116</v>
      </c>
      <c r="E99" s="300">
        <v>5121</v>
      </c>
      <c r="F99" s="963"/>
    </row>
    <row r="100" spans="2:6">
      <c r="B100" s="304"/>
      <c r="C100" s="300" t="s">
        <v>1116</v>
      </c>
      <c r="D100" s="300" t="s">
        <v>1116</v>
      </c>
      <c r="E100" s="300">
        <v>5223</v>
      </c>
      <c r="F100" s="964"/>
    </row>
    <row r="101" spans="2:6">
      <c r="B101" s="304"/>
      <c r="C101" s="300" t="s">
        <v>1118</v>
      </c>
      <c r="D101" s="300" t="s">
        <v>1118</v>
      </c>
      <c r="E101" s="300">
        <v>2815</v>
      </c>
      <c r="F101" s="962" t="s">
        <v>1119</v>
      </c>
    </row>
    <row r="102" spans="2:6">
      <c r="B102" s="304"/>
      <c r="C102" s="300" t="s">
        <v>1118</v>
      </c>
      <c r="D102" s="300" t="s">
        <v>1118</v>
      </c>
      <c r="E102" s="300">
        <v>29</v>
      </c>
      <c r="F102" s="963"/>
    </row>
    <row r="103" spans="2:6">
      <c r="B103" s="304"/>
      <c r="C103" s="300" t="s">
        <v>1118</v>
      </c>
      <c r="D103" s="300" t="s">
        <v>1118</v>
      </c>
      <c r="E103" s="300">
        <v>291</v>
      </c>
      <c r="F103" s="963"/>
    </row>
    <row r="104" spans="2:6">
      <c r="B104" s="304"/>
      <c r="C104" s="300" t="s">
        <v>1118</v>
      </c>
      <c r="D104" s="300" t="s">
        <v>1118</v>
      </c>
      <c r="E104" s="300">
        <v>2910</v>
      </c>
      <c r="F104" s="963"/>
    </row>
    <row r="105" spans="2:6">
      <c r="B105" s="304"/>
      <c r="C105" s="300" t="s">
        <v>1118</v>
      </c>
      <c r="D105" s="300" t="s">
        <v>1118</v>
      </c>
      <c r="E105" s="300">
        <v>292</v>
      </c>
      <c r="F105" s="963"/>
    </row>
    <row r="106" spans="2:6">
      <c r="B106" s="304"/>
      <c r="C106" s="300" t="s">
        <v>1118</v>
      </c>
      <c r="D106" s="300" t="s">
        <v>1118</v>
      </c>
      <c r="E106" s="300">
        <v>2920</v>
      </c>
      <c r="F106" s="963"/>
    </row>
    <row r="107" spans="2:6">
      <c r="B107" s="304"/>
      <c r="C107" s="300" t="s">
        <v>1118</v>
      </c>
      <c r="D107" s="300" t="s">
        <v>1118</v>
      </c>
      <c r="E107" s="300">
        <v>293</v>
      </c>
      <c r="F107" s="963"/>
    </row>
    <row r="108" spans="2:6">
      <c r="B108" s="304"/>
      <c r="C108" s="300" t="s">
        <v>1118</v>
      </c>
      <c r="D108" s="300" t="s">
        <v>1118</v>
      </c>
      <c r="E108" s="300">
        <v>2932</v>
      </c>
      <c r="F108" s="964"/>
    </row>
    <row r="109" spans="2:6">
      <c r="F109" s="16"/>
    </row>
    <row r="110" spans="2:6">
      <c r="F110" s="16"/>
    </row>
    <row r="111" spans="2:6">
      <c r="F111" s="16"/>
    </row>
    <row r="112" spans="2:6">
      <c r="F112" s="16"/>
    </row>
  </sheetData>
  <mergeCells count="11">
    <mergeCell ref="F42:F57"/>
    <mergeCell ref="D6:D14"/>
    <mergeCell ref="D18:E18"/>
    <mergeCell ref="F18:F19"/>
    <mergeCell ref="F20:F30"/>
    <mergeCell ref="F32:F41"/>
    <mergeCell ref="F58:F82"/>
    <mergeCell ref="F83:F84"/>
    <mergeCell ref="F85:F93"/>
    <mergeCell ref="F94:F100"/>
    <mergeCell ref="F101:F10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0BF36-A4B6-1545-885E-3707D1DC5B3B}">
  <dimension ref="B1:T42"/>
  <sheetViews>
    <sheetView topLeftCell="A7" zoomScaleNormal="100" workbookViewId="0">
      <selection activeCell="J33" sqref="J33"/>
    </sheetView>
  </sheetViews>
  <sheetFormatPr baseColWidth="10" defaultColWidth="9" defaultRowHeight="16"/>
  <cols>
    <col min="1" max="1" width="5.1640625" style="71" customWidth="1"/>
    <col min="2" max="2" width="9" style="71"/>
    <col min="3" max="3" width="53" style="71" customWidth="1"/>
    <col min="4" max="6" width="26.5" style="71" customWidth="1"/>
    <col min="7" max="16384" width="9" style="71"/>
  </cols>
  <sheetData>
    <row r="1" spans="2:20">
      <c r="C1" s="72"/>
    </row>
    <row r="2" spans="2:20">
      <c r="B2" s="73" t="s">
        <v>209</v>
      </c>
    </row>
    <row r="3" spans="2:20" ht="15" customHeight="1">
      <c r="B3" s="705" t="s">
        <v>210</v>
      </c>
      <c r="C3" s="705"/>
      <c r="D3" s="705"/>
      <c r="E3" s="705"/>
      <c r="F3" s="705"/>
      <c r="G3" s="74"/>
      <c r="H3" s="74"/>
      <c r="I3" s="74"/>
      <c r="J3" s="74"/>
      <c r="K3" s="74"/>
      <c r="L3" s="74"/>
      <c r="M3" s="74"/>
      <c r="N3" s="74"/>
      <c r="O3" s="74"/>
      <c r="P3" s="74"/>
      <c r="Q3" s="74"/>
      <c r="R3" s="74"/>
      <c r="S3" s="74"/>
      <c r="T3" s="74"/>
    </row>
    <row r="4" spans="2:20">
      <c r="B4" s="705"/>
      <c r="C4" s="705"/>
      <c r="D4" s="705"/>
      <c r="E4" s="705"/>
      <c r="F4" s="705"/>
      <c r="G4" s="74"/>
      <c r="H4" s="74"/>
      <c r="I4" s="74"/>
      <c r="J4" s="74"/>
      <c r="K4" s="74"/>
      <c r="L4" s="74"/>
      <c r="M4" s="74"/>
      <c r="N4" s="74"/>
      <c r="O4" s="74"/>
      <c r="P4" s="74"/>
      <c r="Q4" s="74"/>
      <c r="R4" s="74"/>
      <c r="S4" s="74"/>
      <c r="T4" s="74"/>
    </row>
    <row r="5" spans="2:20">
      <c r="B5" s="705"/>
      <c r="C5" s="705"/>
      <c r="D5" s="705"/>
      <c r="E5" s="705"/>
      <c r="F5" s="705"/>
      <c r="G5" s="74"/>
      <c r="H5" s="74"/>
      <c r="I5" s="74"/>
      <c r="J5" s="74"/>
      <c r="K5" s="74"/>
      <c r="L5" s="74"/>
      <c r="M5" s="74"/>
      <c r="N5" s="74"/>
      <c r="O5" s="74"/>
      <c r="P5" s="74"/>
      <c r="Q5" s="74"/>
      <c r="R5" s="74"/>
      <c r="S5" s="74"/>
      <c r="T5" s="74"/>
    </row>
    <row r="6" spans="2:20" ht="17">
      <c r="D6" s="75" t="s">
        <v>211</v>
      </c>
      <c r="E6" s="75" t="s">
        <v>212</v>
      </c>
      <c r="F6" s="75" t="s">
        <v>213</v>
      </c>
    </row>
    <row r="7" spans="2:20" ht="51">
      <c r="C7" s="76"/>
      <c r="D7" s="75" t="s">
        <v>214</v>
      </c>
      <c r="E7" s="75" t="s">
        <v>215</v>
      </c>
      <c r="F7" s="75" t="s">
        <v>216</v>
      </c>
    </row>
    <row r="8" spans="2:20">
      <c r="C8" s="76"/>
      <c r="D8" s="77">
        <v>45838</v>
      </c>
      <c r="E8" s="77">
        <v>45838</v>
      </c>
      <c r="F8" s="75"/>
    </row>
    <row r="9" spans="2:20" ht="30" customHeight="1">
      <c r="B9" s="706" t="s">
        <v>217</v>
      </c>
      <c r="C9" s="707"/>
      <c r="D9" s="707"/>
      <c r="E9" s="707"/>
      <c r="F9" s="708"/>
    </row>
    <row r="10" spans="2:20" ht="17">
      <c r="B10" s="78">
        <v>1</v>
      </c>
      <c r="C10" s="79" t="s">
        <v>218</v>
      </c>
      <c r="D10" s="80">
        <v>457</v>
      </c>
      <c r="E10" s="80">
        <v>457</v>
      </c>
      <c r="F10" s="81"/>
    </row>
    <row r="11" spans="2:20" ht="17">
      <c r="B11" s="78">
        <v>2</v>
      </c>
      <c r="C11" s="79" t="s">
        <v>219</v>
      </c>
      <c r="D11" s="80">
        <v>11.8</v>
      </c>
      <c r="E11" s="80">
        <v>10.5</v>
      </c>
      <c r="F11" s="81"/>
    </row>
    <row r="12" spans="2:20" ht="34">
      <c r="B12" s="78">
        <v>3</v>
      </c>
      <c r="C12" s="79" t="s">
        <v>220</v>
      </c>
      <c r="D12" s="80">
        <v>42.5</v>
      </c>
      <c r="E12" s="80">
        <v>42.5</v>
      </c>
      <c r="F12" s="81"/>
    </row>
    <row r="13" spans="2:20" ht="17">
      <c r="B13" s="78">
        <v>4</v>
      </c>
      <c r="C13" s="79" t="s">
        <v>221</v>
      </c>
      <c r="D13" s="80">
        <v>2438.6</v>
      </c>
      <c r="E13" s="80">
        <v>2458.6</v>
      </c>
      <c r="F13" s="81"/>
    </row>
    <row r="14" spans="2:20" ht="17">
      <c r="B14" s="78">
        <v>5</v>
      </c>
      <c r="C14" s="79" t="s">
        <v>222</v>
      </c>
      <c r="D14" s="80"/>
      <c r="E14" s="80">
        <v>35.799999999999997</v>
      </c>
      <c r="F14" s="81"/>
    </row>
    <row r="15" spans="2:20" ht="17">
      <c r="B15" s="78">
        <v>6</v>
      </c>
      <c r="C15" s="79" t="s">
        <v>223</v>
      </c>
      <c r="D15" s="80">
        <v>9.6</v>
      </c>
      <c r="E15" s="80">
        <v>9.6</v>
      </c>
      <c r="F15" s="81"/>
    </row>
    <row r="16" spans="2:20" ht="17">
      <c r="B16" s="78">
        <v>7</v>
      </c>
      <c r="C16" s="79" t="s">
        <v>224</v>
      </c>
      <c r="D16" s="80">
        <v>72.3</v>
      </c>
      <c r="E16" s="80">
        <v>9.8000000000000007</v>
      </c>
      <c r="F16" s="81"/>
    </row>
    <row r="17" spans="2:9" ht="17">
      <c r="B17" s="78">
        <v>8</v>
      </c>
      <c r="C17" s="79" t="s">
        <v>225</v>
      </c>
      <c r="D17" s="80">
        <v>23.3</v>
      </c>
      <c r="E17" s="80">
        <v>23.3</v>
      </c>
      <c r="F17" s="81">
        <v>8</v>
      </c>
    </row>
    <row r="18" spans="2:9" ht="17">
      <c r="B18" s="78">
        <v>9</v>
      </c>
      <c r="C18" s="79" t="s">
        <v>226</v>
      </c>
      <c r="D18" s="80">
        <v>0.4</v>
      </c>
      <c r="E18" s="80">
        <v>0.4</v>
      </c>
      <c r="F18" s="81"/>
    </row>
    <row r="19" spans="2:9" ht="17">
      <c r="B19" s="78">
        <v>10</v>
      </c>
      <c r="C19" s="79" t="s">
        <v>227</v>
      </c>
      <c r="D19" s="80">
        <v>3.4</v>
      </c>
      <c r="E19" s="80">
        <v>2.9</v>
      </c>
      <c r="F19" s="81"/>
    </row>
    <row r="20" spans="2:9" ht="17">
      <c r="B20" s="78">
        <v>11</v>
      </c>
      <c r="C20" s="79" t="s">
        <v>228</v>
      </c>
      <c r="D20" s="80">
        <v>0.1</v>
      </c>
      <c r="E20" s="80">
        <v>0.1</v>
      </c>
      <c r="F20" s="81"/>
    </row>
    <row r="21" spans="2:9" ht="17">
      <c r="B21" s="78"/>
      <c r="C21" s="82" t="s">
        <v>229</v>
      </c>
      <c r="D21" s="83">
        <f>SUM(D10:D20)</f>
        <v>3059.0000000000005</v>
      </c>
      <c r="E21" s="83">
        <f>SUM(E10:E20)</f>
        <v>3050.5000000000005</v>
      </c>
      <c r="F21" s="81"/>
    </row>
    <row r="22" spans="2:9" ht="30" customHeight="1">
      <c r="B22" s="706" t="s">
        <v>230</v>
      </c>
      <c r="C22" s="707"/>
      <c r="D22" s="707"/>
      <c r="E22" s="707"/>
      <c r="F22" s="708"/>
    </row>
    <row r="23" spans="2:9" ht="17">
      <c r="B23" s="78">
        <v>12</v>
      </c>
      <c r="C23" s="79" t="s">
        <v>231</v>
      </c>
      <c r="D23" s="80">
        <v>8.1999999999999993</v>
      </c>
      <c r="E23" s="84" t="s">
        <v>90</v>
      </c>
      <c r="F23" s="75"/>
    </row>
    <row r="24" spans="2:9" ht="17">
      <c r="B24" s="78">
        <v>13</v>
      </c>
      <c r="C24" s="79" t="s">
        <v>232</v>
      </c>
      <c r="D24" s="80">
        <v>2648.1</v>
      </c>
      <c r="E24" s="80">
        <v>2648.1</v>
      </c>
      <c r="F24" s="81"/>
    </row>
    <row r="25" spans="2:9" ht="17">
      <c r="B25" s="78">
        <v>14</v>
      </c>
      <c r="C25" s="79" t="s">
        <v>233</v>
      </c>
      <c r="D25" s="80">
        <v>104.1</v>
      </c>
      <c r="E25" s="80">
        <v>104.1</v>
      </c>
      <c r="F25" s="81" t="s">
        <v>234</v>
      </c>
    </row>
    <row r="26" spans="2:9" ht="17">
      <c r="B26" s="78">
        <v>15</v>
      </c>
      <c r="C26" s="79" t="s">
        <v>235</v>
      </c>
      <c r="D26" s="80">
        <v>4.9000000000000004</v>
      </c>
      <c r="E26" s="80">
        <v>4.9000000000000004</v>
      </c>
      <c r="F26" s="81"/>
    </row>
    <row r="27" spans="2:9" ht="17">
      <c r="B27" s="78">
        <v>16</v>
      </c>
      <c r="C27" s="79" t="s">
        <v>236</v>
      </c>
      <c r="D27" s="80">
        <v>13</v>
      </c>
      <c r="E27" s="80">
        <v>12.7</v>
      </c>
      <c r="F27" s="81"/>
    </row>
    <row r="28" spans="2:9" ht="17">
      <c r="B28" s="78"/>
      <c r="C28" s="82" t="s">
        <v>237</v>
      </c>
      <c r="D28" s="83">
        <f>SUM(D23:D27)</f>
        <v>2778.2999999999997</v>
      </c>
      <c r="E28" s="83">
        <f>SUM(E23:E27)</f>
        <v>2769.7999999999997</v>
      </c>
      <c r="F28" s="81"/>
    </row>
    <row r="29" spans="2:9">
      <c r="B29" s="85" t="s">
        <v>238</v>
      </c>
      <c r="C29" s="86"/>
      <c r="D29" s="83"/>
      <c r="E29" s="83"/>
      <c r="F29" s="87"/>
      <c r="I29" s="88"/>
    </row>
    <row r="30" spans="2:9" ht="17">
      <c r="B30" s="78">
        <v>17</v>
      </c>
      <c r="C30" s="79" t="s">
        <v>239</v>
      </c>
      <c r="D30" s="80">
        <v>8</v>
      </c>
      <c r="E30" s="80">
        <v>8</v>
      </c>
      <c r="F30" s="81">
        <v>1</v>
      </c>
    </row>
    <row r="31" spans="2:9" ht="17">
      <c r="B31" s="78">
        <v>18</v>
      </c>
      <c r="C31" s="79" t="s">
        <v>240</v>
      </c>
      <c r="D31" s="80">
        <v>0.8</v>
      </c>
      <c r="E31" s="80">
        <v>0.8</v>
      </c>
      <c r="F31" s="81">
        <v>3</v>
      </c>
    </row>
    <row r="32" spans="2:9" ht="34">
      <c r="B32" s="78">
        <v>19</v>
      </c>
      <c r="C32" s="79" t="s">
        <v>241</v>
      </c>
      <c r="D32" s="80">
        <f>SUM(D33:D34)</f>
        <v>2.7</v>
      </c>
      <c r="E32" s="80">
        <f>SUM(E33:E34)</f>
        <v>2.7</v>
      </c>
      <c r="F32" s="81">
        <v>3</v>
      </c>
    </row>
    <row r="33" spans="2:6" ht="28.5" customHeight="1">
      <c r="B33" s="78" t="s">
        <v>242</v>
      </c>
      <c r="C33" s="89" t="s">
        <v>243</v>
      </c>
      <c r="D33" s="90">
        <v>1</v>
      </c>
      <c r="E33" s="90">
        <v>1</v>
      </c>
      <c r="F33" s="81"/>
    </row>
    <row r="34" spans="2:6" ht="17">
      <c r="B34" s="78" t="s">
        <v>244</v>
      </c>
      <c r="C34" s="89" t="s">
        <v>245</v>
      </c>
      <c r="D34" s="90">
        <v>1.7</v>
      </c>
      <c r="E34" s="90">
        <v>1.7</v>
      </c>
      <c r="F34" s="81"/>
    </row>
    <row r="35" spans="2:6" ht="34">
      <c r="B35" s="78" t="s">
        <v>246</v>
      </c>
      <c r="C35" s="79" t="s">
        <v>247</v>
      </c>
      <c r="D35" s="693">
        <v>0</v>
      </c>
      <c r="E35" s="693">
        <v>0</v>
      </c>
      <c r="F35" s="81"/>
    </row>
    <row r="36" spans="2:6" ht="17">
      <c r="B36" s="78">
        <v>20</v>
      </c>
      <c r="C36" s="79" t="s">
        <v>248</v>
      </c>
      <c r="D36" s="80">
        <f>SUM(D37:D38)</f>
        <v>269.2</v>
      </c>
      <c r="E36" s="80">
        <f>SUM(E37:E38)</f>
        <v>269.2</v>
      </c>
      <c r="F36" s="81"/>
    </row>
    <row r="37" spans="2:6" ht="17">
      <c r="B37" s="78" t="s">
        <v>95</v>
      </c>
      <c r="C37" s="89" t="s">
        <v>249</v>
      </c>
      <c r="D37" s="90">
        <v>18.7</v>
      </c>
      <c r="E37" s="90">
        <v>18.7</v>
      </c>
      <c r="F37" s="81" t="s">
        <v>93</v>
      </c>
    </row>
    <row r="38" spans="2:6" ht="17">
      <c r="B38" s="78" t="s">
        <v>85</v>
      </c>
      <c r="C38" s="89" t="s">
        <v>250</v>
      </c>
      <c r="D38" s="90">
        <f>258.5-8</f>
        <v>250.5</v>
      </c>
      <c r="E38" s="90">
        <f>258.5-8</f>
        <v>250.5</v>
      </c>
      <c r="F38" s="81">
        <v>2</v>
      </c>
    </row>
    <row r="39" spans="2:6" ht="17">
      <c r="B39" s="78"/>
      <c r="C39" s="82" t="s">
        <v>251</v>
      </c>
      <c r="D39" s="83">
        <f>SUM(D30:D32,D36)</f>
        <v>280.7</v>
      </c>
      <c r="E39" s="83">
        <f>SUM(E30:E32,E36)</f>
        <v>280.7</v>
      </c>
      <c r="F39" s="81"/>
    </row>
    <row r="41" spans="2:6">
      <c r="D41" s="88"/>
      <c r="E41" s="88"/>
    </row>
    <row r="42" spans="2:6">
      <c r="D42" s="88"/>
      <c r="E42" s="88"/>
    </row>
  </sheetData>
  <mergeCells count="3">
    <mergeCell ref="B3:F5"/>
    <mergeCell ref="B9:F9"/>
    <mergeCell ref="B22:F22"/>
  </mergeCells>
  <pageMargins left="0.7" right="0.7" top="0.75" bottom="0.75" header="0.3" footer="0.3"/>
  <ignoredErrors>
    <ignoredError sqref="D32:E32" formulaRange="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846326-A160-3E44-9D50-86970D511AC0}">
  <dimension ref="B2:G11"/>
  <sheetViews>
    <sheetView workbookViewId="0">
      <selection activeCell="C3" sqref="C3"/>
    </sheetView>
  </sheetViews>
  <sheetFormatPr baseColWidth="10" defaultColWidth="9.1640625" defaultRowHeight="16"/>
  <cols>
    <col min="1" max="1" width="4.5" style="71" customWidth="1"/>
    <col min="2" max="2" width="3.5" style="71" customWidth="1"/>
    <col min="3" max="7" width="36.5" style="71" customWidth="1"/>
    <col min="8" max="16384" width="9.1640625" style="71"/>
  </cols>
  <sheetData>
    <row r="2" spans="2:7">
      <c r="C2" s="282" t="s">
        <v>1247</v>
      </c>
    </row>
    <row r="4" spans="2:7">
      <c r="C4" s="288" t="s">
        <v>211</v>
      </c>
      <c r="D4" s="288" t="s">
        <v>212</v>
      </c>
      <c r="E4" s="288" t="s">
        <v>213</v>
      </c>
      <c r="F4" s="289" t="s">
        <v>298</v>
      </c>
      <c r="G4" s="288" t="s">
        <v>299</v>
      </c>
    </row>
    <row r="5" spans="2:7" ht="51">
      <c r="C5" s="198" t="s">
        <v>1120</v>
      </c>
      <c r="D5" s="198" t="s">
        <v>1121</v>
      </c>
      <c r="E5" s="198" t="s">
        <v>993</v>
      </c>
      <c r="F5" s="290" t="s">
        <v>1122</v>
      </c>
      <c r="G5" s="195" t="s">
        <v>1123</v>
      </c>
    </row>
    <row r="6" spans="2:7">
      <c r="B6" s="182">
        <v>1</v>
      </c>
      <c r="C6" s="291" t="s">
        <v>90</v>
      </c>
      <c r="D6" s="291" t="s">
        <v>90</v>
      </c>
      <c r="E6" s="291" t="s">
        <v>90</v>
      </c>
      <c r="F6" s="291" t="s">
        <v>90</v>
      </c>
      <c r="G6" s="291" t="s">
        <v>90</v>
      </c>
    </row>
    <row r="7" spans="2:7">
      <c r="C7" s="71" t="s">
        <v>1124</v>
      </c>
      <c r="F7" s="16"/>
    </row>
    <row r="9" spans="2:7" ht="14.5" customHeight="1"/>
    <row r="10" spans="2:7" ht="20.25" customHeight="1"/>
    <row r="11" spans="2:7">
      <c r="C11" s="292" t="s">
        <v>1125</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983F4-7B1F-F54C-AD6B-C34AE636A634}">
  <dimension ref="B2:Q21"/>
  <sheetViews>
    <sheetView workbookViewId="0">
      <selection activeCell="C5" sqref="C5:C8"/>
    </sheetView>
  </sheetViews>
  <sheetFormatPr baseColWidth="10" defaultColWidth="4.5" defaultRowHeight="16"/>
  <cols>
    <col min="1" max="2" width="4.5" style="71"/>
    <col min="3" max="3" width="63" style="71" customWidth="1"/>
    <col min="4" max="17" width="15.1640625" style="71" customWidth="1"/>
    <col min="18" max="16384" width="4.5" style="71"/>
  </cols>
  <sheetData>
    <row r="2" spans="2:17">
      <c r="C2" s="282" t="s">
        <v>1246</v>
      </c>
    </row>
    <row r="4" spans="2:17">
      <c r="C4" s="78" t="s">
        <v>211</v>
      </c>
      <c r="D4" s="277" t="s">
        <v>212</v>
      </c>
      <c r="E4" s="277" t="s">
        <v>213</v>
      </c>
      <c r="F4" s="277" t="s">
        <v>298</v>
      </c>
      <c r="G4" s="277" t="s">
        <v>299</v>
      </c>
      <c r="H4" s="277" t="s">
        <v>378</v>
      </c>
      <c r="I4" s="277" t="s">
        <v>379</v>
      </c>
      <c r="J4" s="277" t="s">
        <v>380</v>
      </c>
      <c r="K4" s="277" t="s">
        <v>381</v>
      </c>
      <c r="L4" s="277" t="s">
        <v>382</v>
      </c>
      <c r="M4" s="277" t="s">
        <v>383</v>
      </c>
      <c r="N4" s="283" t="s">
        <v>384</v>
      </c>
      <c r="O4" s="283" t="s">
        <v>385</v>
      </c>
      <c r="P4" s="283" t="s">
        <v>422</v>
      </c>
      <c r="Q4" s="283" t="s">
        <v>1126</v>
      </c>
    </row>
    <row r="5" spans="2:17">
      <c r="C5" s="965" t="s">
        <v>1127</v>
      </c>
      <c r="D5" s="970" t="s">
        <v>983</v>
      </c>
      <c r="E5" s="971"/>
      <c r="F5" s="971"/>
      <c r="G5" s="971"/>
      <c r="H5" s="971"/>
      <c r="I5" s="971"/>
      <c r="J5" s="971"/>
      <c r="K5" s="971"/>
      <c r="L5" s="971"/>
      <c r="M5" s="971"/>
      <c r="N5" s="971"/>
      <c r="O5" s="971"/>
      <c r="P5" s="971"/>
      <c r="Q5" s="972"/>
    </row>
    <row r="6" spans="2:17">
      <c r="C6" s="966"/>
      <c r="D6" s="196"/>
      <c r="E6" s="907" t="s">
        <v>1128</v>
      </c>
      <c r="F6" s="973"/>
      <c r="G6" s="973"/>
      <c r="H6" s="973"/>
      <c r="I6" s="973"/>
      <c r="J6" s="973"/>
      <c r="K6" s="973"/>
      <c r="L6" s="973"/>
      <c r="M6" s="973"/>
      <c r="N6" s="973"/>
      <c r="O6" s="973"/>
      <c r="P6" s="973"/>
      <c r="Q6" s="908"/>
    </row>
    <row r="7" spans="2:17">
      <c r="C7" s="966"/>
      <c r="D7" s="196"/>
      <c r="E7" s="907" t="s">
        <v>1129</v>
      </c>
      <c r="F7" s="973"/>
      <c r="G7" s="973"/>
      <c r="H7" s="973"/>
      <c r="I7" s="908"/>
      <c r="J7" s="962" t="s">
        <v>1130</v>
      </c>
      <c r="K7" s="962" t="s">
        <v>1131</v>
      </c>
      <c r="L7" s="734" t="s">
        <v>1132</v>
      </c>
      <c r="M7" s="965" t="s">
        <v>996</v>
      </c>
      <c r="N7" s="965" t="s">
        <v>995</v>
      </c>
      <c r="O7" s="974" t="s">
        <v>425</v>
      </c>
      <c r="P7" s="975"/>
      <c r="Q7" s="976"/>
    </row>
    <row r="8" spans="2:17" ht="135" customHeight="1">
      <c r="C8" s="967"/>
      <c r="D8" s="196"/>
      <c r="E8" s="121" t="s">
        <v>987</v>
      </c>
      <c r="F8" s="121" t="s">
        <v>988</v>
      </c>
      <c r="G8" s="121" t="s">
        <v>989</v>
      </c>
      <c r="H8" s="121" t="s">
        <v>990</v>
      </c>
      <c r="I8" s="284" t="s">
        <v>991</v>
      </c>
      <c r="J8" s="964"/>
      <c r="K8" s="964"/>
      <c r="L8" s="736"/>
      <c r="M8" s="967"/>
      <c r="N8" s="967"/>
      <c r="O8" s="285"/>
      <c r="P8" s="62" t="s">
        <v>1133</v>
      </c>
      <c r="Q8" s="62" t="s">
        <v>995</v>
      </c>
    </row>
    <row r="9" spans="2:17">
      <c r="B9" s="276">
        <v>1</v>
      </c>
      <c r="C9" s="286" t="s">
        <v>999</v>
      </c>
      <c r="D9" s="287">
        <v>59.84</v>
      </c>
      <c r="E9" s="287">
        <v>29.4</v>
      </c>
      <c r="F9" s="287">
        <v>8.91</v>
      </c>
      <c r="G9" s="287">
        <v>21.53</v>
      </c>
      <c r="H9" s="287">
        <v>0</v>
      </c>
      <c r="I9" s="287">
        <v>8</v>
      </c>
      <c r="J9" s="287">
        <v>0</v>
      </c>
      <c r="K9" s="287">
        <v>0</v>
      </c>
      <c r="L9" s="287">
        <v>0</v>
      </c>
      <c r="M9" s="287">
        <v>4.08</v>
      </c>
      <c r="N9" s="287">
        <v>8.64</v>
      </c>
      <c r="O9" s="287">
        <v>-0.22</v>
      </c>
      <c r="P9" s="287">
        <v>0</v>
      </c>
      <c r="Q9" s="287">
        <v>-0.11</v>
      </c>
    </row>
    <row r="10" spans="2:17">
      <c r="B10" s="276">
        <v>2</v>
      </c>
      <c r="C10" s="286" t="s">
        <v>1000</v>
      </c>
      <c r="D10" s="287">
        <v>0.24</v>
      </c>
      <c r="E10" s="287">
        <v>0.19</v>
      </c>
      <c r="F10" s="287">
        <v>0.04</v>
      </c>
      <c r="G10" s="287">
        <v>0</v>
      </c>
      <c r="H10" s="287">
        <v>0</v>
      </c>
      <c r="I10" s="287">
        <v>3</v>
      </c>
      <c r="J10" s="287">
        <v>0</v>
      </c>
      <c r="K10" s="287">
        <v>0</v>
      </c>
      <c r="L10" s="287">
        <v>0</v>
      </c>
      <c r="M10" s="287">
        <v>0</v>
      </c>
      <c r="N10" s="287">
        <v>0.16</v>
      </c>
      <c r="O10" s="287">
        <v>-0.01</v>
      </c>
      <c r="P10" s="287">
        <v>0</v>
      </c>
      <c r="Q10" s="287">
        <v>-0.01</v>
      </c>
    </row>
    <row r="11" spans="2:17">
      <c r="B11" s="276">
        <v>3</v>
      </c>
      <c r="C11" s="286" t="s">
        <v>1006</v>
      </c>
      <c r="D11" s="287">
        <v>11.52</v>
      </c>
      <c r="E11" s="287">
        <v>8.77</v>
      </c>
      <c r="F11" s="287">
        <v>2.21</v>
      </c>
      <c r="G11" s="287">
        <v>0.54</v>
      </c>
      <c r="H11" s="287">
        <v>0</v>
      </c>
      <c r="I11" s="287">
        <v>4</v>
      </c>
      <c r="J11" s="287">
        <v>0</v>
      </c>
      <c r="K11" s="287">
        <v>0</v>
      </c>
      <c r="L11" s="287">
        <v>0</v>
      </c>
      <c r="M11" s="287">
        <v>0.28000000000000003</v>
      </c>
      <c r="N11" s="287">
        <v>0.06</v>
      </c>
      <c r="O11" s="287">
        <v>-0.04</v>
      </c>
      <c r="P11" s="287">
        <v>-0.01</v>
      </c>
      <c r="Q11" s="287">
        <v>0</v>
      </c>
    </row>
    <row r="12" spans="2:17">
      <c r="B12" s="276">
        <v>4</v>
      </c>
      <c r="C12" s="286" t="s">
        <v>1031</v>
      </c>
      <c r="D12" s="287">
        <v>4.97</v>
      </c>
      <c r="E12" s="287">
        <v>4.97</v>
      </c>
      <c r="F12" s="287">
        <v>0</v>
      </c>
      <c r="G12" s="287">
        <v>0</v>
      </c>
      <c r="H12" s="287">
        <v>0</v>
      </c>
      <c r="I12" s="287">
        <v>3</v>
      </c>
      <c r="J12" s="287">
        <v>0</v>
      </c>
      <c r="K12" s="287">
        <v>0</v>
      </c>
      <c r="L12" s="287">
        <v>0</v>
      </c>
      <c r="M12" s="287">
        <v>0</v>
      </c>
      <c r="N12" s="287">
        <v>0</v>
      </c>
      <c r="O12" s="287">
        <v>-0.01</v>
      </c>
      <c r="P12" s="287">
        <v>0</v>
      </c>
      <c r="Q12" s="287">
        <v>0</v>
      </c>
    </row>
    <row r="13" spans="2:17">
      <c r="B13" s="276">
        <v>5</v>
      </c>
      <c r="C13" s="286" t="s">
        <v>1036</v>
      </c>
      <c r="D13" s="287">
        <v>1.61</v>
      </c>
      <c r="E13" s="287">
        <v>1.58</v>
      </c>
      <c r="F13" s="287">
        <v>0.03</v>
      </c>
      <c r="G13" s="287">
        <v>0</v>
      </c>
      <c r="H13" s="287">
        <v>0</v>
      </c>
      <c r="I13" s="287">
        <v>3</v>
      </c>
      <c r="J13" s="287">
        <v>0</v>
      </c>
      <c r="K13" s="287">
        <v>0</v>
      </c>
      <c r="L13" s="287">
        <v>0</v>
      </c>
      <c r="M13" s="287">
        <v>0</v>
      </c>
      <c r="N13" s="287">
        <v>0</v>
      </c>
      <c r="O13" s="287">
        <v>0</v>
      </c>
      <c r="P13" s="287">
        <v>0</v>
      </c>
      <c r="Q13" s="287">
        <v>0</v>
      </c>
    </row>
    <row r="14" spans="2:17">
      <c r="B14" s="276">
        <v>6</v>
      </c>
      <c r="C14" s="286" t="s">
        <v>1037</v>
      </c>
      <c r="D14" s="287">
        <v>82.92</v>
      </c>
      <c r="E14" s="287">
        <v>79.67</v>
      </c>
      <c r="F14" s="287">
        <v>2.2000000000000002</v>
      </c>
      <c r="G14" s="287">
        <v>1.04</v>
      </c>
      <c r="H14" s="287">
        <v>0</v>
      </c>
      <c r="I14" s="287">
        <v>3</v>
      </c>
      <c r="J14" s="287">
        <v>0</v>
      </c>
      <c r="K14" s="287">
        <v>0</v>
      </c>
      <c r="L14" s="287">
        <v>0</v>
      </c>
      <c r="M14" s="287">
        <v>15.06</v>
      </c>
      <c r="N14" s="287">
        <v>0.36</v>
      </c>
      <c r="O14" s="287">
        <v>-0.28000000000000003</v>
      </c>
      <c r="P14" s="287">
        <v>-0.13</v>
      </c>
      <c r="Q14" s="287">
        <v>-0.03</v>
      </c>
    </row>
    <row r="15" spans="2:17">
      <c r="B15" s="276">
        <v>7</v>
      </c>
      <c r="C15" s="286" t="s">
        <v>1041</v>
      </c>
      <c r="D15" s="287">
        <v>21.05</v>
      </c>
      <c r="E15" s="287">
        <v>18.23</v>
      </c>
      <c r="F15" s="287">
        <v>2.33</v>
      </c>
      <c r="G15" s="287">
        <v>0.49</v>
      </c>
      <c r="H15" s="287">
        <v>0</v>
      </c>
      <c r="I15" s="287">
        <v>3</v>
      </c>
      <c r="J15" s="287">
        <v>0</v>
      </c>
      <c r="K15" s="287">
        <v>0</v>
      </c>
      <c r="L15" s="287">
        <v>0</v>
      </c>
      <c r="M15" s="287">
        <v>3.51</v>
      </c>
      <c r="N15" s="287">
        <v>0.39</v>
      </c>
      <c r="O15" s="287">
        <v>-0.09</v>
      </c>
      <c r="P15" s="287">
        <v>-0.02</v>
      </c>
      <c r="Q15" s="287">
        <v>-0.04</v>
      </c>
    </row>
    <row r="16" spans="2:17">
      <c r="B16" s="276">
        <v>8</v>
      </c>
      <c r="C16" s="286" t="s">
        <v>1042</v>
      </c>
      <c r="D16" s="287">
        <v>8.86</v>
      </c>
      <c r="E16" s="287">
        <v>7.57</v>
      </c>
      <c r="F16" s="287">
        <v>1.1299999999999999</v>
      </c>
      <c r="G16" s="287">
        <v>0.16</v>
      </c>
      <c r="H16" s="287">
        <v>0</v>
      </c>
      <c r="I16" s="287">
        <v>3</v>
      </c>
      <c r="J16" s="287">
        <v>0</v>
      </c>
      <c r="K16" s="287">
        <v>0</v>
      </c>
      <c r="L16" s="287">
        <v>0</v>
      </c>
      <c r="M16" s="287">
        <v>0.31</v>
      </c>
      <c r="N16" s="287">
        <v>0.6</v>
      </c>
      <c r="O16" s="287">
        <v>-0.04</v>
      </c>
      <c r="P16" s="287">
        <v>-0.01</v>
      </c>
      <c r="Q16" s="287">
        <v>-0.02</v>
      </c>
    </row>
    <row r="17" spans="2:17">
      <c r="B17" s="276">
        <v>9</v>
      </c>
      <c r="C17" s="286" t="s">
        <v>1049</v>
      </c>
      <c r="D17" s="287">
        <v>556.35</v>
      </c>
      <c r="E17" s="287">
        <v>531.05999999999995</v>
      </c>
      <c r="F17" s="287">
        <v>6.53</v>
      </c>
      <c r="G17" s="287">
        <v>2.36</v>
      </c>
      <c r="H17" s="287">
        <v>16.39</v>
      </c>
      <c r="I17" s="287">
        <v>3</v>
      </c>
      <c r="J17" s="287">
        <v>0</v>
      </c>
      <c r="K17" s="287">
        <v>0</v>
      </c>
      <c r="L17" s="287">
        <v>0</v>
      </c>
      <c r="M17" s="287">
        <v>14.46</v>
      </c>
      <c r="N17" s="287">
        <v>25.33</v>
      </c>
      <c r="O17" s="287">
        <v>-0.93</v>
      </c>
      <c r="P17" s="287">
        <v>-0.18</v>
      </c>
      <c r="Q17" s="287">
        <v>-0.05</v>
      </c>
    </row>
    <row r="18" spans="2:17">
      <c r="B18" s="276">
        <v>10</v>
      </c>
      <c r="C18" s="286" t="s">
        <v>1134</v>
      </c>
      <c r="D18" s="287">
        <v>825.03</v>
      </c>
      <c r="E18" s="287">
        <v>102.72</v>
      </c>
      <c r="F18" s="287">
        <v>15.04</v>
      </c>
      <c r="G18" s="287">
        <v>94.64</v>
      </c>
      <c r="H18" s="287">
        <v>612.64</v>
      </c>
      <c r="I18" s="287">
        <v>4</v>
      </c>
      <c r="J18" s="287">
        <v>0</v>
      </c>
      <c r="K18" s="287">
        <v>0</v>
      </c>
      <c r="L18" s="287">
        <v>0</v>
      </c>
      <c r="M18" s="287">
        <v>9.19</v>
      </c>
      <c r="N18" s="287">
        <v>6.74</v>
      </c>
      <c r="O18" s="287">
        <v>-0.67</v>
      </c>
      <c r="P18" s="287">
        <v>-0.17</v>
      </c>
      <c r="Q18" s="287">
        <v>-0.25</v>
      </c>
    </row>
    <row r="19" spans="2:17">
      <c r="B19" s="276">
        <v>11</v>
      </c>
      <c r="C19" s="286" t="s">
        <v>1135</v>
      </c>
      <c r="D19" s="287">
        <v>631.76</v>
      </c>
      <c r="E19" s="287">
        <v>569.21</v>
      </c>
      <c r="F19" s="287">
        <v>13.39</v>
      </c>
      <c r="G19" s="287">
        <v>26.56</v>
      </c>
      <c r="H19" s="287">
        <v>22.6</v>
      </c>
      <c r="I19" s="287">
        <v>23</v>
      </c>
      <c r="J19" s="287">
        <v>0</v>
      </c>
      <c r="K19" s="287">
        <v>0</v>
      </c>
      <c r="L19" s="287">
        <v>0</v>
      </c>
      <c r="M19" s="287">
        <v>35.08</v>
      </c>
      <c r="N19" s="287">
        <v>30.21</v>
      </c>
      <c r="O19" s="287">
        <v>-1.34</v>
      </c>
      <c r="P19" s="287">
        <v>-0.36</v>
      </c>
      <c r="Q19" s="287">
        <v>-0.12</v>
      </c>
    </row>
    <row r="20" spans="2:17">
      <c r="B20" s="276">
        <v>12</v>
      </c>
      <c r="C20" s="286" t="s">
        <v>1136</v>
      </c>
      <c r="D20" s="287" t="s">
        <v>90</v>
      </c>
      <c r="E20" s="287" t="s">
        <v>90</v>
      </c>
      <c r="F20" s="287" t="s">
        <v>90</v>
      </c>
      <c r="G20" s="287" t="s">
        <v>90</v>
      </c>
      <c r="H20" s="287" t="s">
        <v>90</v>
      </c>
      <c r="I20" s="287" t="s">
        <v>90</v>
      </c>
      <c r="J20" s="287" t="s">
        <v>90</v>
      </c>
      <c r="K20" s="287" t="s">
        <v>90</v>
      </c>
      <c r="L20" s="287" t="s">
        <v>90</v>
      </c>
      <c r="M20" s="287" t="s">
        <v>90</v>
      </c>
      <c r="N20" s="287" t="s">
        <v>90</v>
      </c>
      <c r="O20" s="287" t="s">
        <v>90</v>
      </c>
      <c r="P20" s="287" t="s">
        <v>90</v>
      </c>
      <c r="Q20" s="287" t="s">
        <v>90</v>
      </c>
    </row>
    <row r="21" spans="2:17">
      <c r="B21" s="276">
        <v>13</v>
      </c>
      <c r="C21" s="286" t="s">
        <v>1137</v>
      </c>
      <c r="D21" s="287" t="s">
        <v>90</v>
      </c>
      <c r="E21" s="287" t="s">
        <v>90</v>
      </c>
      <c r="F21" s="287" t="s">
        <v>90</v>
      </c>
      <c r="G21" s="287" t="s">
        <v>90</v>
      </c>
      <c r="H21" s="287" t="s">
        <v>90</v>
      </c>
      <c r="I21" s="287" t="s">
        <v>90</v>
      </c>
      <c r="J21" s="287" t="s">
        <v>90</v>
      </c>
      <c r="K21" s="287" t="s">
        <v>90</v>
      </c>
      <c r="L21" s="287" t="s">
        <v>90</v>
      </c>
      <c r="M21" s="287" t="s">
        <v>90</v>
      </c>
      <c r="N21" s="287" t="s">
        <v>90</v>
      </c>
      <c r="O21" s="287" t="s">
        <v>90</v>
      </c>
      <c r="P21" s="287" t="s">
        <v>90</v>
      </c>
      <c r="Q21" s="287" t="s">
        <v>90</v>
      </c>
    </row>
  </sheetData>
  <mergeCells count="10">
    <mergeCell ref="C5:C8"/>
    <mergeCell ref="D5:Q5"/>
    <mergeCell ref="E6:Q6"/>
    <mergeCell ref="E7:I7"/>
    <mergeCell ref="J7:J8"/>
    <mergeCell ref="K7:K8"/>
    <mergeCell ref="L7:L8"/>
    <mergeCell ref="M7:M8"/>
    <mergeCell ref="N7:N8"/>
    <mergeCell ref="O7:Q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A2220-1F6D-9043-9E07-44B4C5321F56}">
  <dimension ref="B2:F11"/>
  <sheetViews>
    <sheetView workbookViewId="0">
      <selection activeCell="C17" sqref="C17"/>
    </sheetView>
  </sheetViews>
  <sheetFormatPr baseColWidth="10" defaultColWidth="9.1640625" defaultRowHeight="16"/>
  <cols>
    <col min="1" max="1" width="5" style="71" customWidth="1"/>
    <col min="2" max="2" width="17" style="71" customWidth="1"/>
    <col min="3" max="6" width="43.1640625" style="71" customWidth="1"/>
    <col min="7" max="7" width="31" style="71" bestFit="1" customWidth="1"/>
    <col min="8" max="16384" width="9.1640625" style="71"/>
  </cols>
  <sheetData>
    <row r="2" spans="2:6">
      <c r="B2" s="275" t="s">
        <v>1245</v>
      </c>
    </row>
    <row r="4" spans="2:6">
      <c r="B4" s="276"/>
      <c r="C4" s="977" t="s">
        <v>1138</v>
      </c>
      <c r="D4" s="978"/>
      <c r="E4" s="979"/>
      <c r="F4" s="980" t="s">
        <v>1139</v>
      </c>
    </row>
    <row r="5" spans="2:6" ht="34">
      <c r="B5" s="276"/>
      <c r="C5" s="276" t="s">
        <v>1140</v>
      </c>
      <c r="D5" s="276" t="s">
        <v>1141</v>
      </c>
      <c r="E5" s="281" t="s">
        <v>1142</v>
      </c>
      <c r="F5" s="981"/>
    </row>
    <row r="6" spans="2:6">
      <c r="B6" s="276" t="s">
        <v>1143</v>
      </c>
      <c r="C6" s="278">
        <v>0</v>
      </c>
      <c r="D6" s="278">
        <v>0</v>
      </c>
      <c r="E6" s="278">
        <v>0</v>
      </c>
      <c r="F6" s="279">
        <v>0.8367</v>
      </c>
    </row>
    <row r="7" spans="2:6">
      <c r="B7" s="276" t="s">
        <v>1144</v>
      </c>
      <c r="C7" s="278">
        <v>0</v>
      </c>
      <c r="D7" s="278">
        <v>0</v>
      </c>
      <c r="E7" s="278">
        <v>0</v>
      </c>
      <c r="F7" s="280">
        <v>0.3211211742344553</v>
      </c>
    </row>
    <row r="8" spans="2:6">
      <c r="B8" s="71" t="s">
        <v>1145</v>
      </c>
    </row>
    <row r="11" spans="2:6" ht="15.75" customHeight="1">
      <c r="B11" s="982"/>
      <c r="C11" s="982"/>
    </row>
  </sheetData>
  <mergeCells count="3">
    <mergeCell ref="C4:E4"/>
    <mergeCell ref="F4:F5"/>
    <mergeCell ref="B11:C11"/>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1462E0-B9C2-1E40-833D-32FC1E990F15}">
  <dimension ref="A2:S309"/>
  <sheetViews>
    <sheetView topLeftCell="A33" workbookViewId="0">
      <selection activeCell="F13" sqref="F13"/>
    </sheetView>
  </sheetViews>
  <sheetFormatPr baseColWidth="10" defaultColWidth="8.5" defaultRowHeight="16"/>
  <cols>
    <col min="1" max="1" width="5.5" style="190" customWidth="1"/>
    <col min="2" max="2" width="5.6640625" style="189" customWidth="1"/>
    <col min="3" max="3" width="60.5" style="190" customWidth="1"/>
    <col min="4" max="4" width="14.1640625" style="190" customWidth="1"/>
    <col min="5" max="5" width="8.5" style="190"/>
    <col min="6" max="6" width="11.5" style="190" customWidth="1"/>
    <col min="7" max="7" width="14.5" style="190" customWidth="1"/>
    <col min="8" max="8" width="13" style="190" customWidth="1"/>
    <col min="9" max="9" width="13.1640625" style="190" customWidth="1"/>
    <col min="10" max="10" width="8.5" style="190"/>
    <col min="11" max="11" width="9.5" style="190" customWidth="1"/>
    <col min="12" max="12" width="12.5" style="190" customWidth="1"/>
    <col min="13" max="13" width="13" style="190" customWidth="1"/>
    <col min="14" max="14" width="11.5" style="190" customWidth="1"/>
    <col min="15" max="15" width="8.5" style="190"/>
    <col min="16" max="16" width="11" style="190" customWidth="1"/>
    <col min="17" max="17" width="13.5" style="190" customWidth="1"/>
    <col min="18" max="18" width="13" style="190" customWidth="1"/>
    <col min="19" max="19" width="11.1640625" style="190" customWidth="1"/>
    <col min="20" max="16384" width="8.5" style="190"/>
  </cols>
  <sheetData>
    <row r="2" spans="2:19">
      <c r="B2" s="14" t="s">
        <v>1146</v>
      </c>
    </row>
    <row r="4" spans="2:19" s="189" customFormat="1" ht="17">
      <c r="C4" s="192"/>
      <c r="D4" s="193" t="s">
        <v>211</v>
      </c>
      <c r="E4" s="193" t="s">
        <v>212</v>
      </c>
      <c r="F4" s="193" t="s">
        <v>213</v>
      </c>
      <c r="G4" s="193" t="s">
        <v>298</v>
      </c>
      <c r="H4" s="193" t="s">
        <v>299</v>
      </c>
      <c r="I4" s="193" t="s">
        <v>378</v>
      </c>
      <c r="J4" s="193" t="s">
        <v>379</v>
      </c>
      <c r="K4" s="193" t="s">
        <v>380</v>
      </c>
      <c r="L4" s="193" t="s">
        <v>381</v>
      </c>
      <c r="M4" s="193" t="s">
        <v>382</v>
      </c>
      <c r="N4" s="193" t="s">
        <v>383</v>
      </c>
      <c r="O4" s="193" t="s">
        <v>384</v>
      </c>
      <c r="P4" s="193" t="s">
        <v>385</v>
      </c>
      <c r="Q4" s="193" t="s">
        <v>422</v>
      </c>
      <c r="R4" s="193" t="s">
        <v>423</v>
      </c>
      <c r="S4" s="193" t="s">
        <v>526</v>
      </c>
    </row>
    <row r="5" spans="2:19" ht="29" customHeight="1">
      <c r="B5" s="983" t="s">
        <v>1147</v>
      </c>
      <c r="C5" s="985"/>
      <c r="D5" s="986" t="s">
        <v>1148</v>
      </c>
      <c r="E5" s="988"/>
      <c r="F5" s="988"/>
      <c r="G5" s="988"/>
      <c r="H5" s="988"/>
      <c r="I5" s="988"/>
      <c r="J5" s="988"/>
      <c r="K5" s="988"/>
      <c r="L5" s="988"/>
      <c r="M5" s="988"/>
      <c r="N5" s="988"/>
      <c r="O5" s="988"/>
      <c r="P5" s="988"/>
      <c r="Q5" s="988"/>
      <c r="R5" s="988"/>
      <c r="S5" s="987"/>
    </row>
    <row r="6" spans="2:19" ht="14.75" customHeight="1">
      <c r="B6" s="986"/>
      <c r="C6" s="987"/>
      <c r="D6" s="966" t="s">
        <v>1149</v>
      </c>
      <c r="E6" s="989" t="s">
        <v>1150</v>
      </c>
      <c r="F6" s="990"/>
      <c r="G6" s="990"/>
      <c r="H6" s="990"/>
      <c r="I6" s="991"/>
      <c r="J6" s="989" t="s">
        <v>1151</v>
      </c>
      <c r="K6" s="990"/>
      <c r="L6" s="990"/>
      <c r="M6" s="990"/>
      <c r="N6" s="991"/>
      <c r="O6" s="989" t="s">
        <v>1152</v>
      </c>
      <c r="P6" s="990"/>
      <c r="Q6" s="990"/>
      <c r="R6" s="990"/>
      <c r="S6" s="991"/>
    </row>
    <row r="7" spans="2:19" ht="33.5" customHeight="1">
      <c r="B7" s="986"/>
      <c r="C7" s="987"/>
      <c r="D7" s="966"/>
      <c r="E7" s="983" t="s">
        <v>1153</v>
      </c>
      <c r="F7" s="984"/>
      <c r="G7" s="984"/>
      <c r="H7" s="984"/>
      <c r="I7" s="985"/>
      <c r="J7" s="983" t="s">
        <v>1153</v>
      </c>
      <c r="K7" s="984"/>
      <c r="L7" s="984"/>
      <c r="M7" s="984"/>
      <c r="N7" s="985"/>
      <c r="O7" s="983" t="s">
        <v>1153</v>
      </c>
      <c r="P7" s="984"/>
      <c r="Q7" s="984"/>
      <c r="R7" s="984"/>
      <c r="S7" s="985"/>
    </row>
    <row r="8" spans="2:19" ht="33.5" customHeight="1">
      <c r="B8" s="986"/>
      <c r="C8" s="987"/>
      <c r="D8" s="966"/>
      <c r="E8" s="194"/>
      <c r="F8" s="983" t="s">
        <v>1154</v>
      </c>
      <c r="G8" s="984"/>
      <c r="H8" s="984"/>
      <c r="I8" s="985"/>
      <c r="J8" s="194"/>
      <c r="K8" s="983" t="s">
        <v>1154</v>
      </c>
      <c r="L8" s="984"/>
      <c r="M8" s="984"/>
      <c r="N8" s="985"/>
      <c r="O8" s="194"/>
      <c r="P8" s="983" t="s">
        <v>1154</v>
      </c>
      <c r="Q8" s="984"/>
      <c r="R8" s="984"/>
      <c r="S8" s="985"/>
    </row>
    <row r="9" spans="2:19" ht="51">
      <c r="B9" s="986"/>
      <c r="C9" s="987"/>
      <c r="D9" s="966"/>
      <c r="E9" s="196"/>
      <c r="F9" s="196"/>
      <c r="G9" s="197" t="s">
        <v>1155</v>
      </c>
      <c r="H9" s="197" t="s">
        <v>1156</v>
      </c>
      <c r="I9" s="197" t="s">
        <v>1157</v>
      </c>
      <c r="J9" s="196"/>
      <c r="K9" s="196"/>
      <c r="L9" s="197" t="s">
        <v>1155</v>
      </c>
      <c r="M9" s="197" t="s">
        <v>1158</v>
      </c>
      <c r="N9" s="197" t="s">
        <v>1157</v>
      </c>
      <c r="O9" s="196"/>
      <c r="P9" s="196"/>
      <c r="Q9" s="197" t="s">
        <v>1155</v>
      </c>
      <c r="R9" s="197" t="s">
        <v>1159</v>
      </c>
      <c r="S9" s="197" t="s">
        <v>1157</v>
      </c>
    </row>
    <row r="10" spans="2:19" s="173" customFormat="1" ht="17">
      <c r="B10" s="201"/>
      <c r="C10" s="202" t="s">
        <v>1160</v>
      </c>
      <c r="D10" s="203"/>
      <c r="E10" s="219"/>
      <c r="F10" s="219"/>
      <c r="G10" s="219"/>
      <c r="H10" s="219"/>
      <c r="I10" s="219"/>
      <c r="J10" s="219"/>
      <c r="K10" s="219"/>
      <c r="L10" s="219"/>
      <c r="M10" s="219"/>
      <c r="N10" s="219"/>
      <c r="O10" s="219"/>
      <c r="P10" s="219"/>
      <c r="Q10" s="219"/>
      <c r="R10" s="219"/>
      <c r="S10" s="220"/>
    </row>
    <row r="11" spans="2:19" ht="34">
      <c r="B11" s="198">
        <v>1</v>
      </c>
      <c r="C11" s="256" t="s">
        <v>1161</v>
      </c>
      <c r="D11" s="257">
        <v>1456.29</v>
      </c>
      <c r="E11" s="258">
        <v>976.72</v>
      </c>
      <c r="F11" s="259"/>
      <c r="G11" s="259"/>
      <c r="H11" s="259"/>
      <c r="I11" s="259"/>
      <c r="J11" s="259"/>
      <c r="K11" s="259"/>
      <c r="L11" s="259"/>
      <c r="M11" s="259"/>
      <c r="N11" s="259"/>
      <c r="O11" s="257">
        <v>976.72</v>
      </c>
      <c r="P11" s="259"/>
      <c r="Q11" s="259"/>
      <c r="R11" s="259"/>
      <c r="S11" s="259"/>
    </row>
    <row r="12" spans="2:19" ht="17">
      <c r="B12" s="198">
        <v>2</v>
      </c>
      <c r="C12" s="260" t="s">
        <v>1162</v>
      </c>
      <c r="D12" s="261">
        <v>0</v>
      </c>
      <c r="E12" s="258"/>
      <c r="F12" s="258"/>
      <c r="G12" s="258"/>
      <c r="H12" s="258"/>
      <c r="I12" s="258"/>
      <c r="J12" s="258"/>
      <c r="K12" s="258"/>
      <c r="L12" s="258"/>
      <c r="M12" s="258"/>
      <c r="N12" s="258"/>
      <c r="O12" s="258"/>
      <c r="P12" s="258"/>
      <c r="Q12" s="258"/>
      <c r="R12" s="258"/>
      <c r="S12" s="258"/>
    </row>
    <row r="13" spans="2:19" ht="17">
      <c r="B13" s="198">
        <v>3</v>
      </c>
      <c r="C13" s="262" t="s">
        <v>444</v>
      </c>
      <c r="D13" s="261">
        <v>0</v>
      </c>
      <c r="E13" s="258"/>
      <c r="F13" s="258"/>
      <c r="G13" s="258"/>
      <c r="H13" s="258"/>
      <c r="I13" s="258"/>
      <c r="J13" s="258"/>
      <c r="K13" s="258"/>
      <c r="L13" s="258"/>
      <c r="M13" s="258"/>
      <c r="N13" s="258"/>
      <c r="O13" s="258"/>
      <c r="P13" s="258"/>
      <c r="Q13" s="258"/>
      <c r="R13" s="258"/>
      <c r="S13" s="258"/>
    </row>
    <row r="14" spans="2:19" ht="17">
      <c r="B14" s="198">
        <v>4</v>
      </c>
      <c r="C14" s="254" t="s">
        <v>439</v>
      </c>
      <c r="D14" s="261">
        <v>0</v>
      </c>
      <c r="E14" s="258"/>
      <c r="F14" s="258"/>
      <c r="G14" s="258"/>
      <c r="H14" s="258"/>
      <c r="I14" s="258"/>
      <c r="J14" s="258"/>
      <c r="K14" s="258"/>
      <c r="L14" s="258"/>
      <c r="M14" s="258"/>
      <c r="N14" s="258"/>
      <c r="O14" s="258"/>
      <c r="P14" s="258"/>
      <c r="Q14" s="258"/>
      <c r="R14" s="258"/>
      <c r="S14" s="258"/>
    </row>
    <row r="15" spans="2:19" ht="17">
      <c r="B15" s="198">
        <v>5</v>
      </c>
      <c r="C15" s="254" t="s">
        <v>1163</v>
      </c>
      <c r="D15" s="261">
        <v>0</v>
      </c>
      <c r="E15" s="258"/>
      <c r="F15" s="257"/>
      <c r="G15" s="257"/>
      <c r="H15" s="257"/>
      <c r="I15" s="257"/>
      <c r="J15" s="257"/>
      <c r="K15" s="257"/>
      <c r="L15" s="257"/>
      <c r="M15" s="257"/>
      <c r="N15" s="257"/>
      <c r="O15" s="257"/>
      <c r="P15" s="257"/>
      <c r="Q15" s="257"/>
      <c r="R15" s="257"/>
      <c r="S15" s="257"/>
    </row>
    <row r="16" spans="2:19" ht="17">
      <c r="B16" s="198">
        <v>6</v>
      </c>
      <c r="C16" s="254" t="s">
        <v>1164</v>
      </c>
      <c r="D16" s="261">
        <v>0</v>
      </c>
      <c r="E16" s="258"/>
      <c r="F16" s="258"/>
      <c r="G16" s="263"/>
      <c r="H16" s="258"/>
      <c r="I16" s="258"/>
      <c r="J16" s="258"/>
      <c r="K16" s="258"/>
      <c r="L16" s="263"/>
      <c r="M16" s="258"/>
      <c r="N16" s="258"/>
      <c r="O16" s="258"/>
      <c r="P16" s="258"/>
      <c r="Q16" s="263"/>
      <c r="R16" s="258"/>
      <c r="S16" s="258"/>
    </row>
    <row r="17" spans="2:19" ht="17">
      <c r="B17" s="198">
        <v>7</v>
      </c>
      <c r="C17" s="262" t="s">
        <v>446</v>
      </c>
      <c r="D17" s="261">
        <v>0</v>
      </c>
      <c r="E17" s="258"/>
      <c r="F17" s="258"/>
      <c r="G17" s="258"/>
      <c r="H17" s="258"/>
      <c r="I17" s="258"/>
      <c r="J17" s="258"/>
      <c r="K17" s="258"/>
      <c r="L17" s="258"/>
      <c r="M17" s="258"/>
      <c r="N17" s="258"/>
      <c r="O17" s="258"/>
      <c r="P17" s="258"/>
      <c r="Q17" s="258"/>
      <c r="R17" s="258"/>
      <c r="S17" s="258"/>
    </row>
    <row r="18" spans="2:19" ht="17">
      <c r="B18" s="198">
        <v>8</v>
      </c>
      <c r="C18" s="254" t="s">
        <v>1165</v>
      </c>
      <c r="D18" s="261">
        <v>0</v>
      </c>
      <c r="E18" s="258"/>
      <c r="F18" s="258"/>
      <c r="G18" s="258"/>
      <c r="H18" s="258"/>
      <c r="I18" s="258"/>
      <c r="J18" s="258"/>
      <c r="K18" s="258"/>
      <c r="L18" s="258"/>
      <c r="M18" s="258"/>
      <c r="N18" s="258"/>
      <c r="O18" s="258"/>
      <c r="P18" s="258"/>
      <c r="Q18" s="258"/>
      <c r="R18" s="258"/>
      <c r="S18" s="258"/>
    </row>
    <row r="19" spans="2:19" ht="17">
      <c r="B19" s="198">
        <v>9</v>
      </c>
      <c r="C19" s="264" t="s">
        <v>439</v>
      </c>
      <c r="D19" s="261">
        <v>0</v>
      </c>
      <c r="E19" s="258"/>
      <c r="F19" s="258"/>
      <c r="G19" s="258"/>
      <c r="H19" s="258"/>
      <c r="I19" s="258"/>
      <c r="J19" s="258"/>
      <c r="K19" s="258"/>
      <c r="L19" s="258"/>
      <c r="M19" s="258"/>
      <c r="N19" s="258"/>
      <c r="O19" s="258"/>
      <c r="P19" s="258"/>
      <c r="Q19" s="258"/>
      <c r="R19" s="258"/>
      <c r="S19" s="258"/>
    </row>
    <row r="20" spans="2:19" s="173" customFormat="1" ht="17">
      <c r="B20" s="198">
        <v>10</v>
      </c>
      <c r="C20" s="210" t="s">
        <v>1163</v>
      </c>
      <c r="D20" s="261">
        <v>0</v>
      </c>
      <c r="E20" s="257"/>
      <c r="F20" s="257"/>
      <c r="G20" s="257"/>
      <c r="H20" s="257"/>
      <c r="I20" s="257"/>
      <c r="J20" s="257"/>
      <c r="K20" s="257"/>
      <c r="L20" s="257"/>
      <c r="M20" s="257"/>
      <c r="N20" s="257"/>
      <c r="O20" s="257"/>
      <c r="P20" s="257"/>
      <c r="Q20" s="257"/>
      <c r="R20" s="257"/>
      <c r="S20" s="257"/>
    </row>
    <row r="21" spans="2:19" ht="17">
      <c r="B21" s="198">
        <v>11</v>
      </c>
      <c r="C21" s="264" t="s">
        <v>1164</v>
      </c>
      <c r="D21" s="261">
        <v>0</v>
      </c>
      <c r="E21" s="258"/>
      <c r="F21" s="258"/>
      <c r="G21" s="263"/>
      <c r="H21" s="258"/>
      <c r="I21" s="258"/>
      <c r="J21" s="258"/>
      <c r="K21" s="258"/>
      <c r="L21" s="263"/>
      <c r="M21" s="258"/>
      <c r="N21" s="258"/>
      <c r="O21" s="258"/>
      <c r="P21" s="258"/>
      <c r="Q21" s="263"/>
      <c r="R21" s="258"/>
      <c r="S21" s="258"/>
    </row>
    <row r="22" spans="2:19" ht="17">
      <c r="B22" s="198">
        <v>12</v>
      </c>
      <c r="C22" s="254" t="s">
        <v>1166</v>
      </c>
      <c r="D22" s="261">
        <v>0</v>
      </c>
      <c r="E22" s="258"/>
      <c r="F22" s="258"/>
      <c r="G22" s="258"/>
      <c r="H22" s="258"/>
      <c r="I22" s="258"/>
      <c r="J22" s="258"/>
      <c r="K22" s="258"/>
      <c r="L22" s="258"/>
      <c r="M22" s="258"/>
      <c r="N22" s="258"/>
      <c r="O22" s="258"/>
      <c r="P22" s="258"/>
      <c r="Q22" s="258"/>
      <c r="R22" s="258"/>
      <c r="S22" s="258"/>
    </row>
    <row r="23" spans="2:19" ht="17">
      <c r="B23" s="198">
        <v>13</v>
      </c>
      <c r="C23" s="264" t="s">
        <v>439</v>
      </c>
      <c r="D23" s="261">
        <v>0</v>
      </c>
      <c r="E23" s="258"/>
      <c r="F23" s="258"/>
      <c r="G23" s="258"/>
      <c r="H23" s="258"/>
      <c r="I23" s="258"/>
      <c r="J23" s="258"/>
      <c r="K23" s="258"/>
      <c r="L23" s="258"/>
      <c r="M23" s="258"/>
      <c r="N23" s="258"/>
      <c r="O23" s="258"/>
      <c r="P23" s="258"/>
      <c r="Q23" s="258"/>
      <c r="R23" s="258"/>
      <c r="S23" s="258"/>
    </row>
    <row r="24" spans="2:19" s="173" customFormat="1" ht="17">
      <c r="B24" s="198">
        <v>14</v>
      </c>
      <c r="C24" s="210" t="s">
        <v>1163</v>
      </c>
      <c r="D24" s="261">
        <v>0</v>
      </c>
      <c r="E24" s="257"/>
      <c r="F24" s="257"/>
      <c r="G24" s="257"/>
      <c r="H24" s="257"/>
      <c r="I24" s="257"/>
      <c r="J24" s="257"/>
      <c r="K24" s="257"/>
      <c r="L24" s="257"/>
      <c r="M24" s="257"/>
      <c r="N24" s="257"/>
      <c r="O24" s="257"/>
      <c r="P24" s="257"/>
      <c r="Q24" s="257"/>
      <c r="R24" s="257"/>
      <c r="S24" s="257"/>
    </row>
    <row r="25" spans="2:19" ht="17">
      <c r="B25" s="198">
        <v>15</v>
      </c>
      <c r="C25" s="264" t="s">
        <v>1164</v>
      </c>
      <c r="D25" s="261">
        <v>0</v>
      </c>
      <c r="E25" s="258"/>
      <c r="F25" s="258"/>
      <c r="G25" s="263"/>
      <c r="H25" s="258"/>
      <c r="I25" s="258"/>
      <c r="J25" s="258"/>
      <c r="K25" s="258"/>
      <c r="L25" s="263"/>
      <c r="M25" s="258"/>
      <c r="N25" s="258"/>
      <c r="O25" s="258"/>
      <c r="P25" s="258"/>
      <c r="Q25" s="263"/>
      <c r="R25" s="258"/>
      <c r="S25" s="258"/>
    </row>
    <row r="26" spans="2:19" ht="17">
      <c r="B26" s="198">
        <v>16</v>
      </c>
      <c r="C26" s="254" t="s">
        <v>1167</v>
      </c>
      <c r="D26" s="261">
        <v>0</v>
      </c>
      <c r="E26" s="258"/>
      <c r="F26" s="258"/>
      <c r="G26" s="258"/>
      <c r="H26" s="258"/>
      <c r="I26" s="258"/>
      <c r="J26" s="258"/>
      <c r="K26" s="258"/>
      <c r="L26" s="258"/>
      <c r="M26" s="258"/>
      <c r="N26" s="258"/>
      <c r="O26" s="258"/>
      <c r="P26" s="258"/>
      <c r="Q26" s="258"/>
      <c r="R26" s="258"/>
      <c r="S26" s="258"/>
    </row>
    <row r="27" spans="2:19" ht="17">
      <c r="B27" s="198">
        <v>17</v>
      </c>
      <c r="C27" s="264" t="s">
        <v>439</v>
      </c>
      <c r="D27" s="261">
        <v>0</v>
      </c>
      <c r="E27" s="258"/>
      <c r="F27" s="258"/>
      <c r="G27" s="258"/>
      <c r="H27" s="258"/>
      <c r="I27" s="258"/>
      <c r="J27" s="258"/>
      <c r="K27" s="258"/>
      <c r="L27" s="258"/>
      <c r="M27" s="258"/>
      <c r="N27" s="258"/>
      <c r="O27" s="258"/>
      <c r="P27" s="258"/>
      <c r="Q27" s="258"/>
      <c r="R27" s="258"/>
      <c r="S27" s="258"/>
    </row>
    <row r="28" spans="2:19" s="173" customFormat="1" ht="17">
      <c r="B28" s="198">
        <v>18</v>
      </c>
      <c r="C28" s="210" t="s">
        <v>1163</v>
      </c>
      <c r="D28" s="261">
        <v>0</v>
      </c>
      <c r="E28" s="257"/>
      <c r="F28" s="257"/>
      <c r="G28" s="257"/>
      <c r="H28" s="257"/>
      <c r="I28" s="257"/>
      <c r="J28" s="257"/>
      <c r="K28" s="257"/>
      <c r="L28" s="257"/>
      <c r="M28" s="257"/>
      <c r="N28" s="257"/>
      <c r="O28" s="257"/>
      <c r="P28" s="257"/>
      <c r="Q28" s="257"/>
      <c r="R28" s="257"/>
      <c r="S28" s="257"/>
    </row>
    <row r="29" spans="2:19" ht="17">
      <c r="B29" s="198">
        <v>19</v>
      </c>
      <c r="C29" s="264" t="s">
        <v>1164</v>
      </c>
      <c r="D29" s="261">
        <v>0</v>
      </c>
      <c r="E29" s="258"/>
      <c r="F29" s="258"/>
      <c r="G29" s="263"/>
      <c r="H29" s="258"/>
      <c r="I29" s="258"/>
      <c r="J29" s="258"/>
      <c r="K29" s="258"/>
      <c r="L29" s="263"/>
      <c r="M29" s="258"/>
      <c r="N29" s="258"/>
      <c r="O29" s="258"/>
      <c r="P29" s="258"/>
      <c r="Q29" s="263"/>
      <c r="R29" s="258"/>
      <c r="S29" s="258"/>
    </row>
    <row r="30" spans="2:19" ht="34">
      <c r="B30" s="198">
        <v>20</v>
      </c>
      <c r="C30" s="260" t="s">
        <v>1168</v>
      </c>
      <c r="D30" s="261">
        <v>0</v>
      </c>
      <c r="E30" s="258"/>
      <c r="F30" s="258"/>
      <c r="G30" s="258"/>
      <c r="H30" s="258"/>
      <c r="I30" s="258"/>
      <c r="J30" s="258"/>
      <c r="K30" s="258"/>
      <c r="L30" s="258"/>
      <c r="M30" s="258"/>
      <c r="N30" s="258"/>
      <c r="O30" s="258"/>
      <c r="P30" s="258"/>
      <c r="Q30" s="258"/>
      <c r="R30" s="258"/>
      <c r="S30" s="258"/>
    </row>
    <row r="31" spans="2:19" ht="17">
      <c r="B31" s="198">
        <v>21</v>
      </c>
      <c r="C31" s="254" t="s">
        <v>439</v>
      </c>
      <c r="D31" s="261">
        <v>0</v>
      </c>
      <c r="E31" s="258"/>
      <c r="F31" s="258"/>
      <c r="G31" s="258"/>
      <c r="H31" s="258"/>
      <c r="I31" s="258"/>
      <c r="J31" s="258"/>
      <c r="K31" s="258"/>
      <c r="L31" s="258"/>
      <c r="M31" s="258"/>
      <c r="N31" s="258"/>
      <c r="O31" s="258"/>
      <c r="P31" s="258"/>
      <c r="Q31" s="258"/>
      <c r="R31" s="258"/>
      <c r="S31" s="258"/>
    </row>
    <row r="32" spans="2:19" s="173" customFormat="1" ht="17">
      <c r="B32" s="198">
        <v>22</v>
      </c>
      <c r="C32" s="210" t="s">
        <v>1163</v>
      </c>
      <c r="D32" s="261">
        <v>0</v>
      </c>
      <c r="E32" s="257"/>
      <c r="F32" s="257"/>
      <c r="G32" s="257"/>
      <c r="H32" s="257"/>
      <c r="I32" s="257"/>
      <c r="J32" s="257"/>
      <c r="K32" s="257"/>
      <c r="L32" s="257"/>
      <c r="M32" s="257"/>
      <c r="N32" s="257"/>
      <c r="O32" s="257"/>
      <c r="P32" s="257"/>
      <c r="Q32" s="257"/>
      <c r="R32" s="257"/>
      <c r="S32" s="257"/>
    </row>
    <row r="33" spans="2:19" ht="17">
      <c r="B33" s="198">
        <v>23</v>
      </c>
      <c r="C33" s="254" t="s">
        <v>1164</v>
      </c>
      <c r="D33" s="261">
        <v>0</v>
      </c>
      <c r="E33" s="258"/>
      <c r="F33" s="258"/>
      <c r="G33" s="263"/>
      <c r="H33" s="258"/>
      <c r="I33" s="258"/>
      <c r="J33" s="258"/>
      <c r="K33" s="258"/>
      <c r="L33" s="263"/>
      <c r="M33" s="258"/>
      <c r="N33" s="258"/>
      <c r="O33" s="258"/>
      <c r="P33" s="258"/>
      <c r="Q33" s="263"/>
      <c r="R33" s="258"/>
      <c r="S33" s="258"/>
    </row>
    <row r="34" spans="2:19" ht="17">
      <c r="B34" s="198">
        <v>24</v>
      </c>
      <c r="C34" s="260" t="s">
        <v>452</v>
      </c>
      <c r="D34" s="258">
        <v>1456.29</v>
      </c>
      <c r="E34" s="258">
        <v>976.72</v>
      </c>
      <c r="F34" s="258"/>
      <c r="G34" s="258"/>
      <c r="H34" s="258"/>
      <c r="I34" s="257"/>
      <c r="J34" s="263"/>
      <c r="K34" s="263"/>
      <c r="L34" s="263"/>
      <c r="M34" s="263"/>
      <c r="N34" s="263"/>
      <c r="O34" s="257">
        <v>976.72</v>
      </c>
      <c r="P34" s="257"/>
      <c r="Q34" s="257"/>
      <c r="R34" s="257"/>
      <c r="S34" s="257"/>
    </row>
    <row r="35" spans="2:19" ht="34">
      <c r="B35" s="198">
        <v>25</v>
      </c>
      <c r="C35" s="254" t="s">
        <v>1169</v>
      </c>
      <c r="D35" s="258">
        <v>743.54</v>
      </c>
      <c r="E35" s="258">
        <v>743.54</v>
      </c>
      <c r="F35" s="258"/>
      <c r="G35" s="258"/>
      <c r="H35" s="258"/>
      <c r="I35" s="257"/>
      <c r="J35" s="263"/>
      <c r="K35" s="263"/>
      <c r="L35" s="263"/>
      <c r="M35" s="263"/>
      <c r="N35" s="263"/>
      <c r="O35" s="257">
        <v>743.54</v>
      </c>
      <c r="P35" s="257"/>
      <c r="Q35" s="257"/>
      <c r="R35" s="257"/>
      <c r="S35" s="257"/>
    </row>
    <row r="36" spans="2:19" ht="17">
      <c r="B36" s="198">
        <v>26</v>
      </c>
      <c r="C36" s="254" t="s">
        <v>1170</v>
      </c>
      <c r="D36" s="258">
        <v>114.91</v>
      </c>
      <c r="E36" s="258">
        <v>114.91</v>
      </c>
      <c r="F36" s="258"/>
      <c r="G36" s="258"/>
      <c r="H36" s="258"/>
      <c r="I36" s="257"/>
      <c r="J36" s="263"/>
      <c r="K36" s="263"/>
      <c r="L36" s="263"/>
      <c r="M36" s="263"/>
      <c r="N36" s="263"/>
      <c r="O36" s="257">
        <v>114.91</v>
      </c>
      <c r="P36" s="257"/>
      <c r="Q36" s="257"/>
      <c r="R36" s="257"/>
      <c r="S36" s="257"/>
    </row>
    <row r="37" spans="2:19" ht="17">
      <c r="B37" s="198">
        <v>27</v>
      </c>
      <c r="C37" s="254" t="s">
        <v>1171</v>
      </c>
      <c r="D37" s="258">
        <v>272.32</v>
      </c>
      <c r="E37" s="258">
        <v>118.27</v>
      </c>
      <c r="F37" s="258"/>
      <c r="G37" s="258"/>
      <c r="H37" s="258"/>
      <c r="I37" s="257"/>
      <c r="J37" s="263"/>
      <c r="K37" s="263"/>
      <c r="L37" s="263"/>
      <c r="M37" s="263"/>
      <c r="N37" s="263"/>
      <c r="O37" s="257">
        <v>118.27</v>
      </c>
      <c r="P37" s="257"/>
      <c r="Q37" s="257"/>
      <c r="R37" s="257"/>
      <c r="S37" s="257"/>
    </row>
    <row r="38" spans="2:19" ht="17">
      <c r="B38" s="198">
        <v>28</v>
      </c>
      <c r="C38" s="241" t="s">
        <v>1172</v>
      </c>
      <c r="D38" s="261">
        <v>0</v>
      </c>
      <c r="E38" s="258"/>
      <c r="F38" s="258"/>
      <c r="G38" s="258"/>
      <c r="H38" s="258"/>
      <c r="I38" s="257"/>
      <c r="J38" s="257"/>
      <c r="K38" s="257"/>
      <c r="L38" s="257"/>
      <c r="M38" s="257"/>
      <c r="N38" s="257"/>
      <c r="O38" s="257"/>
      <c r="P38" s="257"/>
      <c r="Q38" s="257"/>
      <c r="R38" s="257"/>
      <c r="S38" s="257"/>
    </row>
    <row r="39" spans="2:19" ht="17">
      <c r="B39" s="198">
        <v>29</v>
      </c>
      <c r="C39" s="210" t="s">
        <v>1173</v>
      </c>
      <c r="D39" s="261">
        <v>0</v>
      </c>
      <c r="E39" s="258"/>
      <c r="F39" s="258"/>
      <c r="G39" s="257"/>
      <c r="H39" s="258"/>
      <c r="I39" s="257"/>
      <c r="J39" s="257"/>
      <c r="K39" s="257"/>
      <c r="L39" s="257"/>
      <c r="M39" s="257"/>
      <c r="N39" s="257"/>
      <c r="O39" s="257"/>
      <c r="P39" s="257"/>
      <c r="Q39" s="257"/>
      <c r="R39" s="257"/>
      <c r="S39" s="257"/>
    </row>
    <row r="40" spans="2:19" ht="17">
      <c r="B40" s="198">
        <v>30</v>
      </c>
      <c r="C40" s="210" t="s">
        <v>1174</v>
      </c>
      <c r="D40" s="261">
        <v>0</v>
      </c>
      <c r="E40" s="258"/>
      <c r="F40" s="258"/>
      <c r="G40" s="257"/>
      <c r="H40" s="258"/>
      <c r="I40" s="257"/>
      <c r="J40" s="257"/>
      <c r="K40" s="257"/>
      <c r="L40" s="257"/>
      <c r="M40" s="257"/>
      <c r="N40" s="257"/>
      <c r="O40" s="257"/>
      <c r="P40" s="257"/>
      <c r="Q40" s="257"/>
      <c r="R40" s="257"/>
      <c r="S40" s="257"/>
    </row>
    <row r="41" spans="2:19" ht="34">
      <c r="B41" s="198">
        <v>31</v>
      </c>
      <c r="C41" s="242" t="s">
        <v>1175</v>
      </c>
      <c r="D41" s="261">
        <v>0</v>
      </c>
      <c r="E41" s="258"/>
      <c r="F41" s="258"/>
      <c r="G41" s="257"/>
      <c r="H41" s="258"/>
      <c r="I41" s="257"/>
      <c r="J41" s="257"/>
      <c r="K41" s="257"/>
      <c r="L41" s="257"/>
      <c r="M41" s="257"/>
      <c r="N41" s="257"/>
      <c r="O41" s="257"/>
      <c r="P41" s="257"/>
      <c r="Q41" s="257"/>
      <c r="R41" s="257"/>
      <c r="S41" s="257"/>
    </row>
    <row r="42" spans="2:19" s="173" customFormat="1" ht="17">
      <c r="B42" s="198">
        <v>32</v>
      </c>
      <c r="C42" s="174" t="s">
        <v>1176</v>
      </c>
      <c r="D42" s="257">
        <v>1456.29</v>
      </c>
      <c r="E42" s="258">
        <v>976.72</v>
      </c>
      <c r="F42" s="257"/>
      <c r="G42" s="257"/>
      <c r="H42" s="257"/>
      <c r="I42" s="257"/>
      <c r="J42" s="257"/>
      <c r="K42" s="257"/>
      <c r="L42" s="257"/>
      <c r="M42" s="257"/>
      <c r="N42" s="257"/>
      <c r="O42" s="257">
        <v>976.72</v>
      </c>
      <c r="P42" s="257"/>
      <c r="Q42" s="257"/>
      <c r="R42" s="257"/>
      <c r="S42" s="257"/>
    </row>
    <row r="43" spans="2:19" s="173" customFormat="1" ht="34">
      <c r="B43" s="201"/>
      <c r="C43" s="202" t="s">
        <v>1177</v>
      </c>
      <c r="D43" s="265"/>
      <c r="E43" s="266"/>
      <c r="F43" s="266"/>
      <c r="G43" s="266"/>
      <c r="H43" s="266"/>
      <c r="I43" s="266"/>
      <c r="J43" s="266"/>
      <c r="K43" s="266"/>
      <c r="L43" s="266"/>
      <c r="M43" s="266"/>
      <c r="N43" s="266"/>
      <c r="O43" s="266"/>
      <c r="P43" s="266"/>
      <c r="Q43" s="266"/>
      <c r="R43" s="266"/>
      <c r="S43" s="267"/>
    </row>
    <row r="44" spans="2:19" ht="34">
      <c r="B44" s="206">
        <v>33</v>
      </c>
      <c r="C44" s="199" t="s">
        <v>1178</v>
      </c>
      <c r="D44" s="268">
        <v>861.41</v>
      </c>
      <c r="E44" s="263"/>
      <c r="F44" s="263"/>
      <c r="G44" s="263"/>
      <c r="H44" s="263"/>
      <c r="I44" s="263"/>
      <c r="J44" s="263"/>
      <c r="K44" s="263"/>
      <c r="L44" s="263"/>
      <c r="M44" s="263"/>
      <c r="N44" s="263"/>
      <c r="O44" s="263"/>
      <c r="P44" s="263"/>
      <c r="Q44" s="263"/>
      <c r="R44" s="263"/>
      <c r="S44" s="263"/>
    </row>
    <row r="45" spans="2:19" ht="17">
      <c r="B45" s="206">
        <v>34</v>
      </c>
      <c r="C45" s="209" t="s">
        <v>439</v>
      </c>
      <c r="D45" s="268">
        <v>861.41</v>
      </c>
      <c r="E45" s="263"/>
      <c r="F45" s="263"/>
      <c r="G45" s="263"/>
      <c r="H45" s="263"/>
      <c r="I45" s="263"/>
      <c r="J45" s="263"/>
      <c r="K45" s="263"/>
      <c r="L45" s="263"/>
      <c r="M45" s="263"/>
      <c r="N45" s="263"/>
      <c r="O45" s="263"/>
      <c r="P45" s="263"/>
      <c r="Q45" s="263"/>
      <c r="R45" s="263"/>
      <c r="S45" s="263"/>
    </row>
    <row r="46" spans="2:19" ht="17">
      <c r="B46" s="206">
        <v>35</v>
      </c>
      <c r="C46" s="209" t="s">
        <v>476</v>
      </c>
      <c r="D46" s="261">
        <v>0</v>
      </c>
      <c r="E46" s="263"/>
      <c r="F46" s="263"/>
      <c r="G46" s="263"/>
      <c r="H46" s="263"/>
      <c r="I46" s="263"/>
      <c r="J46" s="263"/>
      <c r="K46" s="263"/>
      <c r="L46" s="263"/>
      <c r="M46" s="263"/>
      <c r="N46" s="263"/>
      <c r="O46" s="263"/>
      <c r="P46" s="263"/>
      <c r="Q46" s="263"/>
      <c r="R46" s="263"/>
      <c r="S46" s="263"/>
    </row>
    <row r="47" spans="2:19" ht="17">
      <c r="B47" s="206">
        <v>36</v>
      </c>
      <c r="C47" s="209" t="s">
        <v>1164</v>
      </c>
      <c r="D47" s="261">
        <v>0</v>
      </c>
      <c r="E47" s="263"/>
      <c r="F47" s="263"/>
      <c r="G47" s="263"/>
      <c r="H47" s="263"/>
      <c r="I47" s="263"/>
      <c r="J47" s="263"/>
      <c r="K47" s="263"/>
      <c r="L47" s="263"/>
      <c r="M47" s="263"/>
      <c r="N47" s="263"/>
      <c r="O47" s="263"/>
      <c r="P47" s="263"/>
      <c r="Q47" s="263"/>
      <c r="R47" s="263"/>
      <c r="S47" s="263"/>
    </row>
    <row r="48" spans="2:19" ht="34">
      <c r="B48" s="206">
        <v>37</v>
      </c>
      <c r="C48" s="199" t="s">
        <v>1179</v>
      </c>
      <c r="D48" s="261">
        <v>0</v>
      </c>
      <c r="E48" s="263"/>
      <c r="F48" s="263"/>
      <c r="G48" s="263"/>
      <c r="H48" s="263"/>
      <c r="I48" s="263"/>
      <c r="J48" s="263"/>
      <c r="K48" s="263"/>
      <c r="L48" s="263"/>
      <c r="M48" s="263"/>
      <c r="N48" s="263"/>
      <c r="O48" s="263"/>
      <c r="P48" s="263"/>
      <c r="Q48" s="263"/>
      <c r="R48" s="263"/>
      <c r="S48" s="263"/>
    </row>
    <row r="49" spans="1:19" ht="17">
      <c r="B49" s="206">
        <v>38</v>
      </c>
      <c r="C49" s="209" t="s">
        <v>439</v>
      </c>
      <c r="D49" s="261">
        <v>0</v>
      </c>
      <c r="E49" s="263"/>
      <c r="F49" s="263"/>
      <c r="G49" s="263"/>
      <c r="H49" s="263"/>
      <c r="I49" s="263"/>
      <c r="J49" s="263"/>
      <c r="K49" s="263"/>
      <c r="L49" s="263"/>
      <c r="M49" s="263"/>
      <c r="N49" s="263"/>
      <c r="O49" s="263"/>
      <c r="P49" s="263"/>
      <c r="Q49" s="263"/>
      <c r="R49" s="263"/>
      <c r="S49" s="263"/>
    </row>
    <row r="50" spans="1:19" ht="17">
      <c r="B50" s="206">
        <v>39</v>
      </c>
      <c r="C50" s="209" t="s">
        <v>476</v>
      </c>
      <c r="D50" s="261">
        <v>0</v>
      </c>
      <c r="E50" s="263"/>
      <c r="F50" s="263"/>
      <c r="G50" s="263"/>
      <c r="H50" s="263"/>
      <c r="I50" s="263"/>
      <c r="J50" s="263"/>
      <c r="K50" s="263"/>
      <c r="L50" s="263"/>
      <c r="M50" s="263"/>
      <c r="N50" s="263"/>
      <c r="O50" s="263"/>
      <c r="P50" s="263"/>
      <c r="Q50" s="263"/>
      <c r="R50" s="263"/>
      <c r="S50" s="263"/>
    </row>
    <row r="51" spans="1:19" ht="17">
      <c r="B51" s="206">
        <v>40</v>
      </c>
      <c r="C51" s="209" t="s">
        <v>1164</v>
      </c>
      <c r="D51" s="261">
        <v>0</v>
      </c>
      <c r="E51" s="263"/>
      <c r="F51" s="263"/>
      <c r="G51" s="263"/>
      <c r="H51" s="263"/>
      <c r="I51" s="263"/>
      <c r="J51" s="263"/>
      <c r="K51" s="263"/>
      <c r="L51" s="263"/>
      <c r="M51" s="263"/>
      <c r="N51" s="263"/>
      <c r="O51" s="263"/>
      <c r="P51" s="263"/>
      <c r="Q51" s="263"/>
      <c r="R51" s="263"/>
      <c r="S51" s="263"/>
    </row>
    <row r="52" spans="1:19" ht="17">
      <c r="B52" s="67">
        <v>41</v>
      </c>
      <c r="C52" s="208" t="s">
        <v>1180</v>
      </c>
      <c r="D52" s="261">
        <v>0</v>
      </c>
      <c r="E52" s="263"/>
      <c r="F52" s="263"/>
      <c r="G52" s="263"/>
      <c r="H52" s="263"/>
      <c r="I52" s="263"/>
      <c r="J52" s="263"/>
      <c r="K52" s="263"/>
      <c r="L52" s="263"/>
      <c r="M52" s="263"/>
      <c r="N52" s="263"/>
      <c r="O52" s="263"/>
      <c r="P52" s="263"/>
      <c r="Q52" s="263"/>
      <c r="R52" s="263"/>
      <c r="S52" s="263"/>
    </row>
    <row r="53" spans="1:19" ht="17">
      <c r="B53" s="67">
        <v>42</v>
      </c>
      <c r="C53" s="208" t="s">
        <v>1181</v>
      </c>
      <c r="D53" s="269">
        <v>11.8</v>
      </c>
      <c r="E53" s="263"/>
      <c r="F53" s="263"/>
      <c r="G53" s="263"/>
      <c r="H53" s="263"/>
      <c r="I53" s="263"/>
      <c r="J53" s="263"/>
      <c r="K53" s="263"/>
      <c r="L53" s="263"/>
      <c r="M53" s="263"/>
      <c r="N53" s="263"/>
      <c r="O53" s="263"/>
      <c r="P53" s="263"/>
      <c r="Q53" s="263"/>
      <c r="R53" s="263"/>
      <c r="S53" s="263"/>
    </row>
    <row r="54" spans="1:19" ht="17">
      <c r="B54" s="67">
        <v>43</v>
      </c>
      <c r="C54" s="208" t="s">
        <v>1182</v>
      </c>
      <c r="D54" s="261">
        <v>0</v>
      </c>
      <c r="E54" s="263"/>
      <c r="F54" s="263"/>
      <c r="G54" s="263"/>
      <c r="H54" s="263"/>
      <c r="I54" s="263"/>
      <c r="J54" s="263"/>
      <c r="K54" s="263"/>
      <c r="L54" s="263"/>
      <c r="M54" s="263"/>
      <c r="N54" s="263"/>
      <c r="O54" s="263"/>
      <c r="P54" s="263"/>
      <c r="Q54" s="263"/>
      <c r="R54" s="263"/>
      <c r="S54" s="263"/>
    </row>
    <row r="55" spans="1:19" ht="17">
      <c r="B55" s="67">
        <v>44</v>
      </c>
      <c r="C55" s="208" t="s">
        <v>1183</v>
      </c>
      <c r="D55" s="269">
        <v>109.1</v>
      </c>
      <c r="E55" s="263"/>
      <c r="F55" s="263"/>
      <c r="G55" s="263"/>
      <c r="H55" s="263"/>
      <c r="I55" s="263"/>
      <c r="J55" s="263"/>
      <c r="K55" s="263"/>
      <c r="L55" s="263"/>
      <c r="M55" s="263"/>
      <c r="N55" s="263"/>
      <c r="O55" s="263"/>
      <c r="P55" s="263"/>
      <c r="Q55" s="263"/>
      <c r="R55" s="263"/>
      <c r="S55" s="263"/>
    </row>
    <row r="56" spans="1:19" ht="17">
      <c r="B56" s="67">
        <v>45</v>
      </c>
      <c r="C56" s="174" t="s">
        <v>1184</v>
      </c>
      <c r="D56" s="269">
        <v>2559.5</v>
      </c>
      <c r="E56" s="263"/>
      <c r="F56" s="263"/>
      <c r="G56" s="263"/>
      <c r="H56" s="263"/>
      <c r="I56" s="263"/>
      <c r="J56" s="263"/>
      <c r="K56" s="263"/>
      <c r="L56" s="263"/>
      <c r="M56" s="263"/>
      <c r="N56" s="263"/>
      <c r="O56" s="263"/>
      <c r="P56" s="263"/>
      <c r="Q56" s="263"/>
      <c r="R56" s="263"/>
      <c r="S56" s="263"/>
    </row>
    <row r="57" spans="1:19" s="173" customFormat="1" ht="34">
      <c r="A57" s="173" t="s">
        <v>1185</v>
      </c>
      <c r="B57" s="270"/>
      <c r="C57" s="202" t="s">
        <v>1186</v>
      </c>
      <c r="D57" s="271"/>
      <c r="E57" s="272"/>
      <c r="F57" s="272"/>
      <c r="G57" s="272"/>
      <c r="H57" s="272"/>
      <c r="I57" s="272"/>
      <c r="J57" s="272"/>
      <c r="K57" s="272"/>
      <c r="L57" s="272"/>
      <c r="M57" s="272"/>
      <c r="N57" s="272"/>
      <c r="O57" s="272"/>
      <c r="P57" s="272"/>
      <c r="Q57" s="272"/>
      <c r="R57" s="272"/>
      <c r="S57" s="273"/>
    </row>
    <row r="58" spans="1:19" ht="17">
      <c r="B58" s="67">
        <v>46</v>
      </c>
      <c r="C58" s="208" t="s">
        <v>1187</v>
      </c>
      <c r="D58" s="261">
        <v>0</v>
      </c>
      <c r="E58" s="263"/>
      <c r="F58" s="263"/>
      <c r="G58" s="263"/>
      <c r="H58" s="263"/>
      <c r="I58" s="263"/>
      <c r="J58" s="263"/>
      <c r="K58" s="263"/>
      <c r="L58" s="263"/>
      <c r="M58" s="263"/>
      <c r="N58" s="263"/>
      <c r="O58" s="263"/>
      <c r="P58" s="263"/>
      <c r="Q58" s="263"/>
      <c r="R58" s="263"/>
      <c r="S58" s="263"/>
    </row>
    <row r="59" spans="1:19" ht="17">
      <c r="B59" s="67">
        <v>47</v>
      </c>
      <c r="C59" s="208" t="s">
        <v>1188</v>
      </c>
      <c r="D59" s="274">
        <v>457</v>
      </c>
      <c r="E59" s="263"/>
      <c r="F59" s="263"/>
      <c r="G59" s="263"/>
      <c r="H59" s="263"/>
      <c r="I59" s="263"/>
      <c r="J59" s="263"/>
      <c r="K59" s="263"/>
      <c r="L59" s="263"/>
      <c r="M59" s="263"/>
      <c r="N59" s="263"/>
      <c r="O59" s="263"/>
      <c r="P59" s="263"/>
      <c r="Q59" s="263"/>
      <c r="R59" s="263"/>
      <c r="S59" s="263"/>
    </row>
    <row r="60" spans="1:19" ht="17">
      <c r="B60" s="67">
        <v>48</v>
      </c>
      <c r="C60" s="208" t="s">
        <v>1189</v>
      </c>
      <c r="D60" s="274">
        <v>42.5</v>
      </c>
      <c r="E60" s="263"/>
      <c r="F60" s="263"/>
      <c r="G60" s="263"/>
      <c r="H60" s="263"/>
      <c r="I60" s="263"/>
      <c r="J60" s="263"/>
      <c r="K60" s="263"/>
      <c r="L60" s="263"/>
      <c r="M60" s="263"/>
      <c r="N60" s="263"/>
      <c r="O60" s="263"/>
      <c r="P60" s="263"/>
      <c r="Q60" s="263"/>
      <c r="R60" s="263"/>
      <c r="S60" s="263"/>
    </row>
    <row r="61" spans="1:19" ht="38.25" customHeight="1">
      <c r="B61" s="67">
        <v>49</v>
      </c>
      <c r="C61" s="221" t="s">
        <v>1190</v>
      </c>
      <c r="D61" s="274">
        <v>499.5</v>
      </c>
      <c r="E61" s="263"/>
      <c r="F61" s="263"/>
      <c r="G61" s="263"/>
      <c r="H61" s="263"/>
      <c r="I61" s="263"/>
      <c r="J61" s="263"/>
      <c r="K61" s="263"/>
      <c r="L61" s="263"/>
      <c r="M61" s="263"/>
      <c r="N61" s="263"/>
      <c r="O61" s="263"/>
      <c r="P61" s="263"/>
      <c r="Q61" s="263"/>
      <c r="R61" s="263"/>
      <c r="S61" s="263"/>
    </row>
    <row r="62" spans="1:19" s="173" customFormat="1" ht="17">
      <c r="B62" s="67">
        <v>50</v>
      </c>
      <c r="C62" s="174" t="s">
        <v>1191</v>
      </c>
      <c r="D62" s="274">
        <v>3059</v>
      </c>
      <c r="E62" s="263"/>
      <c r="F62" s="263"/>
      <c r="G62" s="263"/>
      <c r="H62" s="263"/>
      <c r="I62" s="263"/>
      <c r="J62" s="263"/>
      <c r="K62" s="263"/>
      <c r="L62" s="263"/>
      <c r="M62" s="263"/>
      <c r="N62" s="263"/>
      <c r="O62" s="263"/>
      <c r="P62" s="263"/>
      <c r="Q62" s="263"/>
      <c r="R62" s="263"/>
      <c r="S62" s="263"/>
    </row>
    <row r="63" spans="1:19">
      <c r="B63" s="190"/>
    </row>
    <row r="64" spans="1:19">
      <c r="B64" s="190"/>
    </row>
    <row r="65" s="190" customFormat="1"/>
    <row r="66" s="190" customFormat="1"/>
    <row r="67" s="190" customFormat="1"/>
    <row r="68" s="190" customFormat="1"/>
    <row r="69" s="190" customFormat="1"/>
    <row r="70" s="190" customFormat="1"/>
    <row r="71" s="190" customFormat="1"/>
    <row r="72" s="190" customFormat="1"/>
    <row r="73" s="190" customFormat="1"/>
    <row r="74" s="190" customFormat="1"/>
    <row r="75" s="190" customFormat="1"/>
    <row r="76" s="190" customFormat="1"/>
    <row r="77" s="190" customFormat="1"/>
    <row r="78" s="190" customFormat="1"/>
    <row r="79" s="190" customFormat="1"/>
    <row r="80" s="190" customFormat="1"/>
    <row r="81" s="190" customFormat="1"/>
    <row r="82" s="190" customFormat="1"/>
    <row r="83" s="190" customFormat="1"/>
    <row r="84" s="190" customFormat="1"/>
    <row r="85" s="190" customFormat="1"/>
    <row r="86" s="190" customFormat="1"/>
    <row r="87" s="190" customFormat="1"/>
    <row r="88" s="190" customFormat="1"/>
    <row r="89" s="190" customFormat="1"/>
    <row r="90" s="190" customFormat="1"/>
    <row r="91" s="190" customFormat="1"/>
    <row r="92" s="190" customFormat="1"/>
    <row r="93" s="190" customFormat="1"/>
    <row r="94" s="190" customFormat="1"/>
    <row r="95" s="190" customFormat="1"/>
    <row r="96" s="190" customFormat="1"/>
    <row r="97" s="190" customFormat="1"/>
    <row r="98" s="190" customFormat="1"/>
    <row r="99" s="190" customFormat="1"/>
    <row r="100" s="190" customFormat="1"/>
    <row r="101" s="190" customFormat="1"/>
    <row r="102" s="190" customFormat="1"/>
    <row r="103" s="190" customFormat="1"/>
    <row r="104" s="190" customFormat="1"/>
    <row r="105" s="190" customFormat="1"/>
    <row r="106" s="190" customFormat="1"/>
    <row r="107" s="190" customFormat="1"/>
    <row r="108" s="190" customFormat="1"/>
    <row r="109" s="190" customFormat="1"/>
    <row r="110" s="190" customFormat="1"/>
    <row r="111" s="190" customFormat="1"/>
    <row r="112" s="190" customFormat="1"/>
    <row r="113" s="190" customFormat="1"/>
    <row r="114" s="190" customFormat="1"/>
    <row r="115" s="190" customFormat="1"/>
    <row r="116" s="190" customFormat="1"/>
    <row r="117" s="190" customFormat="1"/>
    <row r="118" s="190" customFormat="1"/>
    <row r="119" s="190" customFormat="1"/>
    <row r="120" s="190" customFormat="1"/>
    <row r="121" s="190" customFormat="1"/>
    <row r="122" s="190" customFormat="1"/>
    <row r="123" s="190" customFormat="1"/>
    <row r="124" s="190" customFormat="1"/>
    <row r="125" s="190" customFormat="1"/>
    <row r="126" s="190" customFormat="1"/>
    <row r="127" s="190" customFormat="1"/>
    <row r="128" s="190" customFormat="1"/>
    <row r="129" s="190" customFormat="1"/>
    <row r="130" s="190" customFormat="1"/>
    <row r="131" s="190" customFormat="1"/>
    <row r="132" s="190" customFormat="1"/>
    <row r="133" s="190" customFormat="1"/>
    <row r="134" s="190" customFormat="1"/>
    <row r="135" s="190" customFormat="1"/>
    <row r="136" s="190" customFormat="1"/>
    <row r="137" s="190" customFormat="1"/>
    <row r="138" s="190" customFormat="1"/>
    <row r="139" s="190" customFormat="1"/>
    <row r="140" s="190" customFormat="1"/>
    <row r="141" s="190" customFormat="1"/>
    <row r="142" s="190" customFormat="1"/>
    <row r="143" s="190" customFormat="1"/>
    <row r="144" s="190" customFormat="1"/>
    <row r="145" s="190" customFormat="1"/>
    <row r="146" s="190" customFormat="1"/>
    <row r="147" s="190" customFormat="1"/>
    <row r="148" s="190" customFormat="1"/>
    <row r="149" s="190" customFormat="1"/>
    <row r="150" s="190" customFormat="1"/>
    <row r="151" s="190" customFormat="1"/>
    <row r="152" s="190" customFormat="1"/>
    <row r="153" s="190" customFormat="1"/>
    <row r="154" s="190" customFormat="1"/>
    <row r="155" s="190" customFormat="1"/>
    <row r="156" s="190" customFormat="1"/>
    <row r="157" s="190" customFormat="1"/>
    <row r="158" s="190" customFormat="1"/>
    <row r="159" s="190" customFormat="1"/>
    <row r="160" s="190" customFormat="1"/>
    <row r="161" s="190" customFormat="1"/>
    <row r="162" s="190" customFormat="1"/>
    <row r="163" s="190" customFormat="1"/>
    <row r="164" s="190" customFormat="1"/>
    <row r="165" s="190" customFormat="1"/>
    <row r="166" s="190" customFormat="1"/>
    <row r="167" s="190" customFormat="1"/>
    <row r="168" s="190" customFormat="1"/>
    <row r="169" s="190" customFormat="1"/>
    <row r="170" s="190" customFormat="1"/>
    <row r="171" s="190" customFormat="1"/>
    <row r="172" s="190" customFormat="1"/>
    <row r="173" s="190" customFormat="1"/>
    <row r="174" s="190" customFormat="1"/>
    <row r="175" s="190" customFormat="1"/>
    <row r="176" s="190" customFormat="1"/>
    <row r="177" s="190" customFormat="1"/>
    <row r="178" s="190" customFormat="1"/>
    <row r="179" s="190" customFormat="1"/>
    <row r="180" s="190" customFormat="1"/>
    <row r="181" s="190" customFormat="1"/>
    <row r="182" s="190" customFormat="1"/>
    <row r="183" s="190" customFormat="1"/>
    <row r="184" s="190" customFormat="1"/>
    <row r="185" s="190" customFormat="1"/>
    <row r="186" s="190" customFormat="1"/>
    <row r="187" s="190" customFormat="1"/>
    <row r="188" s="190" customFormat="1"/>
    <row r="189" s="190" customFormat="1"/>
    <row r="190" s="190" customFormat="1"/>
    <row r="191" s="190" customFormat="1"/>
    <row r="192" s="190" customFormat="1"/>
    <row r="193" s="190" customFormat="1"/>
    <row r="194" s="190" customFormat="1"/>
    <row r="195" s="190" customFormat="1"/>
    <row r="196" s="190" customFormat="1"/>
    <row r="197" s="190" customFormat="1"/>
    <row r="198" s="190" customFormat="1"/>
    <row r="199" s="190" customFormat="1"/>
    <row r="200" s="190" customFormat="1"/>
    <row r="201" s="190" customFormat="1"/>
    <row r="202" s="190" customFormat="1"/>
    <row r="203" s="190" customFormat="1"/>
    <row r="204" s="190" customFormat="1"/>
    <row r="205" s="190" customFormat="1"/>
    <row r="206" s="190" customFormat="1"/>
    <row r="207" s="190" customFormat="1"/>
    <row r="208" s="190" customFormat="1"/>
    <row r="209" s="190" customFormat="1"/>
    <row r="210" s="190" customFormat="1"/>
    <row r="211" s="190" customFormat="1"/>
    <row r="212" s="190" customFormat="1"/>
    <row r="213" s="190" customFormat="1"/>
    <row r="214" s="190" customFormat="1"/>
    <row r="215" s="190" customFormat="1"/>
    <row r="216" s="190" customFormat="1"/>
    <row r="217" s="190" customFormat="1"/>
    <row r="218" s="190" customFormat="1"/>
    <row r="219" s="190" customFormat="1"/>
    <row r="220" s="190" customFormat="1"/>
    <row r="221" s="190" customFormat="1"/>
    <row r="222" s="190" customFormat="1"/>
    <row r="223" s="190" customFormat="1"/>
    <row r="224" s="190" customFormat="1"/>
    <row r="225" s="190" customFormat="1"/>
    <row r="226" s="190" customFormat="1"/>
    <row r="227" s="190" customFormat="1"/>
    <row r="228" s="190" customFormat="1"/>
    <row r="229" s="190" customFormat="1"/>
    <row r="230" s="190" customFormat="1"/>
    <row r="231" s="190" customFormat="1"/>
    <row r="232" s="190" customFormat="1"/>
    <row r="233" s="190" customFormat="1"/>
    <row r="234" s="190" customFormat="1"/>
    <row r="235" s="190" customFormat="1"/>
    <row r="236" s="190" customFormat="1"/>
    <row r="237" s="190" customFormat="1"/>
    <row r="238" s="190" customFormat="1"/>
    <row r="239" s="190" customFormat="1"/>
    <row r="240" s="190" customFormat="1"/>
    <row r="241" s="190" customFormat="1"/>
    <row r="242" s="190" customFormat="1"/>
    <row r="243" s="190" customFormat="1"/>
    <row r="244" s="190" customFormat="1"/>
    <row r="245" s="190" customFormat="1"/>
    <row r="246" s="190" customFormat="1"/>
    <row r="247" s="190" customFormat="1"/>
    <row r="248" s="190" customFormat="1"/>
    <row r="249" s="190" customFormat="1"/>
    <row r="250" s="190" customFormat="1"/>
    <row r="251" s="190" customFormat="1"/>
    <row r="252" s="190" customFormat="1"/>
    <row r="253" s="190" customFormat="1"/>
    <row r="254" s="190" customFormat="1"/>
    <row r="255" s="190" customFormat="1"/>
    <row r="256" s="190" customFormat="1"/>
    <row r="257" s="190" customFormat="1"/>
    <row r="258" s="190" customFormat="1"/>
    <row r="259" s="190" customFormat="1"/>
    <row r="260" s="190" customFormat="1"/>
    <row r="261" s="190" customFormat="1"/>
    <row r="262" s="190" customFormat="1"/>
    <row r="263" s="190" customFormat="1"/>
    <row r="264" s="190" customFormat="1"/>
    <row r="265" s="190" customFormat="1"/>
    <row r="266" s="190" customFormat="1"/>
    <row r="267" s="190" customFormat="1"/>
    <row r="268" s="190" customFormat="1"/>
    <row r="269" s="190" customFormat="1"/>
    <row r="270" s="190" customFormat="1"/>
    <row r="271" s="190" customFormat="1"/>
    <row r="272" s="190" customFormat="1"/>
    <row r="273" s="190" customFormat="1"/>
    <row r="274" s="190" customFormat="1"/>
    <row r="275" s="190" customFormat="1"/>
    <row r="276" s="190" customFormat="1"/>
    <row r="277" s="190" customFormat="1"/>
    <row r="278" s="190" customFormat="1"/>
    <row r="279" s="190" customFormat="1"/>
    <row r="280" s="190" customFormat="1"/>
    <row r="281" s="190" customFormat="1"/>
    <row r="282" s="190" customFormat="1"/>
    <row r="283" s="190" customFormat="1"/>
    <row r="284" s="190" customFormat="1"/>
    <row r="285" s="190" customFormat="1"/>
    <row r="286" s="190" customFormat="1"/>
    <row r="287" s="190" customFormat="1"/>
    <row r="288" s="190" customFormat="1"/>
    <row r="289" s="190" customFormat="1"/>
    <row r="290" s="190" customFormat="1"/>
    <row r="291" s="190" customFormat="1"/>
    <row r="292" s="190" customFormat="1"/>
    <row r="293" s="190" customFormat="1"/>
    <row r="294" s="190" customFormat="1"/>
    <row r="295" s="190" customFormat="1"/>
    <row r="296" s="190" customFormat="1"/>
    <row r="297" s="190" customFormat="1"/>
    <row r="298" s="190" customFormat="1"/>
    <row r="299" s="190" customFormat="1"/>
    <row r="300" s="190" customFormat="1"/>
    <row r="301" s="190" customFormat="1"/>
    <row r="302" s="190" customFormat="1"/>
    <row r="303" s="190" customFormat="1"/>
    <row r="304" s="190" customFormat="1"/>
    <row r="305" s="190" customFormat="1"/>
    <row r="306" s="190" customFormat="1"/>
    <row r="307" s="190" customFormat="1"/>
    <row r="308" s="190" customFormat="1"/>
    <row r="309" s="190" customFormat="1"/>
  </sheetData>
  <mergeCells count="12">
    <mergeCell ref="K8:N8"/>
    <mergeCell ref="P8:S8"/>
    <mergeCell ref="B5:C9"/>
    <mergeCell ref="D5:S5"/>
    <mergeCell ref="D6:D9"/>
    <mergeCell ref="E6:I6"/>
    <mergeCell ref="J6:N6"/>
    <mergeCell ref="O6:S6"/>
    <mergeCell ref="E7:I7"/>
    <mergeCell ref="J7:N7"/>
    <mergeCell ref="O7:S7"/>
    <mergeCell ref="F8:I8"/>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E6AC-FA4F-724F-8921-B54801F4A894}">
  <dimension ref="B2:AJ26"/>
  <sheetViews>
    <sheetView workbookViewId="0">
      <selection activeCell="C9" sqref="C9"/>
    </sheetView>
  </sheetViews>
  <sheetFormatPr baseColWidth="10" defaultColWidth="8.5" defaultRowHeight="16"/>
  <cols>
    <col min="1" max="1" width="4.6640625" style="215" customWidth="1"/>
    <col min="2" max="2" width="4.1640625" style="191" customWidth="1"/>
    <col min="3" max="3" width="64.5" style="215" customWidth="1"/>
    <col min="4" max="4" width="8.5" style="215"/>
    <col min="5" max="5" width="11.5" style="215" customWidth="1"/>
    <col min="6" max="8" width="12.5" style="215" customWidth="1"/>
    <col min="9" max="9" width="8.5" style="215"/>
    <col min="10" max="10" width="9.5" style="215" customWidth="1"/>
    <col min="11" max="11" width="12.5" style="215" bestFit="1" customWidth="1"/>
    <col min="12" max="13" width="12.5" style="215" customWidth="1"/>
    <col min="14" max="14" width="8.5" style="215"/>
    <col min="15" max="15" width="11" style="215" customWidth="1"/>
    <col min="16" max="16" width="12.5" style="215" bestFit="1" customWidth="1"/>
    <col min="17" max="18" width="12.5" style="215" customWidth="1"/>
    <col min="19" max="19" width="13.5" style="215" bestFit="1" customWidth="1"/>
    <col min="20" max="20" width="8.5" style="215"/>
    <col min="21" max="21" width="11.5" style="215" customWidth="1"/>
    <col min="22" max="22" width="12" style="215" bestFit="1" customWidth="1"/>
    <col min="23" max="23" width="13.5" style="215" customWidth="1"/>
    <col min="24" max="24" width="12" style="215" customWidth="1"/>
    <col min="25" max="25" width="8.5" style="215"/>
    <col min="26" max="26" width="9.5" style="215" customWidth="1"/>
    <col min="27" max="27" width="13.1640625" style="215" customWidth="1"/>
    <col min="28" max="28" width="14.5" style="215" customWidth="1"/>
    <col min="29" max="29" width="12" style="215" customWidth="1"/>
    <col min="30" max="30" width="8.5" style="215"/>
    <col min="31" max="31" width="11" style="215" customWidth="1"/>
    <col min="32" max="32" width="12.5" style="215" bestFit="1" customWidth="1"/>
    <col min="33" max="33" width="13" style="215" bestFit="1" customWidth="1"/>
    <col min="34" max="34" width="12" style="215" customWidth="1"/>
    <col min="35" max="35" width="15.5" style="215" bestFit="1" customWidth="1"/>
    <col min="36" max="36" width="11.5" style="215" customWidth="1"/>
    <col min="37" max="16384" width="8.5" style="215"/>
  </cols>
  <sheetData>
    <row r="2" spans="2:36">
      <c r="B2" s="14" t="s">
        <v>1192</v>
      </c>
    </row>
    <row r="3" spans="2:36" ht="17" thickBot="1">
      <c r="AF3" s="178"/>
      <c r="AG3" s="178"/>
      <c r="AH3" s="178"/>
      <c r="AI3" s="178"/>
    </row>
    <row r="4" spans="2:36" s="191" customFormat="1" ht="18" thickBot="1">
      <c r="B4" s="833"/>
      <c r="C4" s="993"/>
      <c r="D4" s="47" t="s">
        <v>211</v>
      </c>
      <c r="E4" s="227" t="s">
        <v>212</v>
      </c>
      <c r="F4" s="227" t="s">
        <v>213</v>
      </c>
      <c r="G4" s="227" t="s">
        <v>298</v>
      </c>
      <c r="H4" s="227" t="s">
        <v>299</v>
      </c>
      <c r="I4" s="227" t="s">
        <v>378</v>
      </c>
      <c r="J4" s="227" t="s">
        <v>379</v>
      </c>
      <c r="K4" s="227" t="s">
        <v>380</v>
      </c>
      <c r="L4" s="227" t="s">
        <v>381</v>
      </c>
      <c r="M4" s="227" t="s">
        <v>382</v>
      </c>
      <c r="N4" s="227" t="s">
        <v>383</v>
      </c>
      <c r="O4" s="227" t="s">
        <v>384</v>
      </c>
      <c r="P4" s="227" t="s">
        <v>385</v>
      </c>
      <c r="Q4" s="227" t="s">
        <v>422</v>
      </c>
      <c r="R4" s="227" t="s">
        <v>423</v>
      </c>
      <c r="S4" s="227" t="s">
        <v>526</v>
      </c>
      <c r="T4" s="227" t="s">
        <v>527</v>
      </c>
      <c r="U4" s="227" t="s">
        <v>528</v>
      </c>
      <c r="V4" s="227" t="s">
        <v>529</v>
      </c>
      <c r="W4" s="227" t="s">
        <v>530</v>
      </c>
      <c r="X4" s="227" t="s">
        <v>531</v>
      </c>
      <c r="Y4" s="227" t="s">
        <v>532</v>
      </c>
      <c r="Z4" s="227" t="s">
        <v>533</v>
      </c>
      <c r="AA4" s="227" t="s">
        <v>419</v>
      </c>
      <c r="AB4" s="227" t="s">
        <v>420</v>
      </c>
      <c r="AC4" s="227" t="s">
        <v>534</v>
      </c>
      <c r="AD4" s="227" t="s">
        <v>535</v>
      </c>
      <c r="AE4" s="227" t="s">
        <v>1193</v>
      </c>
      <c r="AF4" s="227" t="s">
        <v>1194</v>
      </c>
      <c r="AG4" s="227" t="s">
        <v>1195</v>
      </c>
      <c r="AH4" s="227" t="s">
        <v>1196</v>
      </c>
      <c r="AI4" s="227" t="s">
        <v>1197</v>
      </c>
    </row>
    <row r="5" spans="2:36" ht="29" customHeight="1">
      <c r="B5" s="228"/>
      <c r="C5" s="229"/>
      <c r="D5" s="994" t="s">
        <v>1198</v>
      </c>
      <c r="E5" s="995"/>
      <c r="F5" s="995"/>
      <c r="G5" s="995"/>
      <c r="H5" s="995"/>
      <c r="I5" s="995"/>
      <c r="J5" s="995"/>
      <c r="K5" s="995"/>
      <c r="L5" s="995"/>
      <c r="M5" s="995"/>
      <c r="N5" s="995"/>
      <c r="O5" s="995"/>
      <c r="P5" s="995"/>
      <c r="Q5" s="995"/>
      <c r="R5" s="995"/>
      <c r="S5" s="995"/>
      <c r="T5" s="994" t="s">
        <v>1199</v>
      </c>
      <c r="U5" s="995"/>
      <c r="V5" s="995"/>
      <c r="W5" s="995"/>
      <c r="X5" s="995"/>
      <c r="Y5" s="995"/>
      <c r="Z5" s="995"/>
      <c r="AA5" s="995"/>
      <c r="AB5" s="995"/>
      <c r="AC5" s="995"/>
      <c r="AD5" s="995"/>
      <c r="AE5" s="995"/>
      <c r="AF5" s="995"/>
      <c r="AG5" s="995"/>
      <c r="AH5" s="995"/>
      <c r="AI5" s="996"/>
    </row>
    <row r="6" spans="2:36" ht="14.25" customHeight="1">
      <c r="B6" s="230"/>
      <c r="C6" s="231"/>
      <c r="D6" s="997" t="s">
        <v>1150</v>
      </c>
      <c r="E6" s="998"/>
      <c r="F6" s="998"/>
      <c r="G6" s="998"/>
      <c r="H6" s="999"/>
      <c r="I6" s="997" t="s">
        <v>1151</v>
      </c>
      <c r="J6" s="998"/>
      <c r="K6" s="998"/>
      <c r="L6" s="998"/>
      <c r="M6" s="999"/>
      <c r="N6" s="997" t="s">
        <v>1152</v>
      </c>
      <c r="O6" s="998"/>
      <c r="P6" s="998"/>
      <c r="Q6" s="998"/>
      <c r="R6" s="998"/>
      <c r="S6" s="232"/>
      <c r="T6" s="997" t="s">
        <v>1150</v>
      </c>
      <c r="U6" s="998"/>
      <c r="V6" s="998"/>
      <c r="W6" s="998"/>
      <c r="X6" s="999"/>
      <c r="Y6" s="997" t="s">
        <v>1151</v>
      </c>
      <c r="Z6" s="998"/>
      <c r="AA6" s="998"/>
      <c r="AB6" s="998"/>
      <c r="AC6" s="999"/>
      <c r="AD6" s="997" t="s">
        <v>1152</v>
      </c>
      <c r="AE6" s="998"/>
      <c r="AF6" s="998"/>
      <c r="AG6" s="998"/>
      <c r="AH6" s="998"/>
      <c r="AI6" s="999"/>
    </row>
    <row r="7" spans="2:36" ht="33.75" customHeight="1">
      <c r="B7" s="230"/>
      <c r="C7" s="231"/>
      <c r="D7" s="956" t="s">
        <v>1200</v>
      </c>
      <c r="E7" s="957"/>
      <c r="F7" s="957"/>
      <c r="G7" s="957"/>
      <c r="H7" s="958"/>
      <c r="I7" s="956" t="s">
        <v>1200</v>
      </c>
      <c r="J7" s="957"/>
      <c r="K7" s="957"/>
      <c r="L7" s="957"/>
      <c r="M7" s="958"/>
      <c r="N7" s="956" t="s">
        <v>1200</v>
      </c>
      <c r="O7" s="957"/>
      <c r="P7" s="957"/>
      <c r="Q7" s="957"/>
      <c r="R7" s="958"/>
      <c r="S7" s="951" t="s">
        <v>1201</v>
      </c>
      <c r="T7" s="956" t="s">
        <v>1202</v>
      </c>
      <c r="U7" s="957"/>
      <c r="V7" s="957"/>
      <c r="W7" s="957"/>
      <c r="X7" s="958"/>
      <c r="Y7" s="956" t="s">
        <v>1202</v>
      </c>
      <c r="Z7" s="957"/>
      <c r="AA7" s="957"/>
      <c r="AB7" s="957"/>
      <c r="AC7" s="958"/>
      <c r="AD7" s="956" t="s">
        <v>1202</v>
      </c>
      <c r="AE7" s="957"/>
      <c r="AF7" s="957"/>
      <c r="AG7" s="957"/>
      <c r="AH7" s="958"/>
      <c r="AI7" s="951" t="s">
        <v>1203</v>
      </c>
    </row>
    <row r="8" spans="2:36">
      <c r="B8" s="230"/>
      <c r="C8" s="231"/>
      <c r="D8" s="234"/>
      <c r="E8" s="956" t="s">
        <v>1204</v>
      </c>
      <c r="F8" s="957"/>
      <c r="G8" s="957"/>
      <c r="H8" s="958"/>
      <c r="I8" s="234"/>
      <c r="J8" s="956" t="s">
        <v>1204</v>
      </c>
      <c r="K8" s="957"/>
      <c r="L8" s="957"/>
      <c r="M8" s="958"/>
      <c r="N8" s="234"/>
      <c r="O8" s="956" t="s">
        <v>1204</v>
      </c>
      <c r="P8" s="957"/>
      <c r="Q8" s="957"/>
      <c r="R8" s="958"/>
      <c r="S8" s="992"/>
      <c r="T8" s="234"/>
      <c r="U8" s="956" t="s">
        <v>1204</v>
      </c>
      <c r="V8" s="957"/>
      <c r="W8" s="957"/>
      <c r="X8" s="958"/>
      <c r="Y8" s="234"/>
      <c r="Z8" s="956" t="s">
        <v>1204</v>
      </c>
      <c r="AA8" s="957"/>
      <c r="AB8" s="957"/>
      <c r="AC8" s="958"/>
      <c r="AD8" s="234"/>
      <c r="AE8" s="956" t="s">
        <v>1204</v>
      </c>
      <c r="AF8" s="957"/>
      <c r="AG8" s="957"/>
      <c r="AH8" s="958"/>
      <c r="AI8" s="992"/>
    </row>
    <row r="9" spans="2:36" ht="51">
      <c r="B9" s="230"/>
      <c r="C9" s="235" t="s">
        <v>1205</v>
      </c>
      <c r="D9" s="236"/>
      <c r="E9" s="236"/>
      <c r="F9" s="237" t="s">
        <v>1155</v>
      </c>
      <c r="G9" s="238" t="s">
        <v>1156</v>
      </c>
      <c r="H9" s="238" t="s">
        <v>1157</v>
      </c>
      <c r="I9" s="236"/>
      <c r="J9" s="236"/>
      <c r="K9" s="237" t="s">
        <v>1155</v>
      </c>
      <c r="L9" s="238" t="s">
        <v>1158</v>
      </c>
      <c r="M9" s="238" t="s">
        <v>1157</v>
      </c>
      <c r="N9" s="236"/>
      <c r="O9" s="236"/>
      <c r="P9" s="237" t="s">
        <v>1155</v>
      </c>
      <c r="Q9" s="238" t="s">
        <v>1159</v>
      </c>
      <c r="R9" s="238" t="s">
        <v>1157</v>
      </c>
      <c r="S9" s="952"/>
      <c r="T9" s="236"/>
      <c r="U9" s="236"/>
      <c r="V9" s="237" t="s">
        <v>1155</v>
      </c>
      <c r="W9" s="238" t="s">
        <v>1156</v>
      </c>
      <c r="X9" s="238" t="s">
        <v>1157</v>
      </c>
      <c r="Y9" s="236"/>
      <c r="Z9" s="236"/>
      <c r="AA9" s="237" t="s">
        <v>1155</v>
      </c>
      <c r="AB9" s="238" t="s">
        <v>1158</v>
      </c>
      <c r="AC9" s="238" t="s">
        <v>1157</v>
      </c>
      <c r="AD9" s="236"/>
      <c r="AE9" s="236"/>
      <c r="AF9" s="237" t="s">
        <v>1155</v>
      </c>
      <c r="AG9" s="238" t="s">
        <v>1159</v>
      </c>
      <c r="AH9" s="238" t="s">
        <v>1157</v>
      </c>
      <c r="AI9" s="952"/>
    </row>
    <row r="10" spans="2:36" ht="17">
      <c r="B10" s="67">
        <v>1</v>
      </c>
      <c r="C10" s="239" t="s">
        <v>1206</v>
      </c>
      <c r="D10" s="236"/>
      <c r="E10" s="236"/>
      <c r="F10" s="237"/>
      <c r="G10" s="236"/>
      <c r="H10" s="236"/>
      <c r="I10" s="236"/>
      <c r="J10" s="236"/>
      <c r="K10" s="237"/>
      <c r="L10" s="236"/>
      <c r="M10" s="236"/>
      <c r="N10" s="236"/>
      <c r="O10" s="236"/>
      <c r="P10" s="237"/>
      <c r="Q10" s="236"/>
      <c r="R10" s="236"/>
      <c r="S10" s="236"/>
      <c r="T10" s="236"/>
      <c r="U10" s="236"/>
      <c r="V10" s="237"/>
      <c r="W10" s="236"/>
      <c r="X10" s="236"/>
      <c r="Y10" s="236"/>
      <c r="Z10" s="236"/>
      <c r="AA10" s="237"/>
      <c r="AB10" s="236"/>
      <c r="AC10" s="236"/>
      <c r="AD10" s="236"/>
      <c r="AE10" s="236"/>
      <c r="AF10" s="237"/>
      <c r="AG10" s="236"/>
      <c r="AH10" s="236"/>
      <c r="AI10" s="236"/>
      <c r="AJ10" s="240"/>
    </row>
    <row r="11" spans="2:36" ht="34">
      <c r="B11" s="67">
        <v>2</v>
      </c>
      <c r="C11" s="216" t="s">
        <v>1161</v>
      </c>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row>
    <row r="12" spans="2:36" ht="17">
      <c r="B12" s="67">
        <v>3</v>
      </c>
      <c r="C12" s="249" t="s">
        <v>1207</v>
      </c>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row>
    <row r="13" spans="2:36" ht="17">
      <c r="B13" s="67">
        <v>4</v>
      </c>
      <c r="C13" s="250" t="s">
        <v>444</v>
      </c>
      <c r="D13" s="237"/>
      <c r="E13" s="237"/>
      <c r="F13" s="237"/>
      <c r="G13" s="237"/>
      <c r="H13" s="237"/>
      <c r="I13" s="237"/>
      <c r="J13" s="237"/>
      <c r="K13" s="237"/>
      <c r="L13" s="237"/>
      <c r="M13" s="237"/>
      <c r="N13" s="237"/>
      <c r="O13" s="237"/>
      <c r="P13" s="237"/>
      <c r="Q13" s="237"/>
      <c r="R13" s="237"/>
      <c r="S13" s="237"/>
      <c r="T13" s="237"/>
      <c r="U13" s="237"/>
      <c r="V13" s="237"/>
      <c r="W13" s="237"/>
      <c r="X13" s="237"/>
      <c r="Y13" s="237"/>
      <c r="Z13" s="237"/>
      <c r="AA13" s="237"/>
      <c r="AB13" s="237"/>
      <c r="AC13" s="237"/>
      <c r="AD13" s="237"/>
      <c r="AE13" s="237"/>
      <c r="AF13" s="237"/>
      <c r="AG13" s="237"/>
      <c r="AH13" s="237"/>
      <c r="AI13" s="237"/>
    </row>
    <row r="14" spans="2:36" ht="17">
      <c r="B14" s="67">
        <v>5</v>
      </c>
      <c r="C14" s="250" t="s">
        <v>446</v>
      </c>
      <c r="D14" s="237"/>
      <c r="E14" s="237"/>
      <c r="F14" s="237"/>
      <c r="G14" s="237"/>
      <c r="H14" s="237"/>
      <c r="I14" s="237"/>
      <c r="J14" s="237"/>
      <c r="K14" s="237"/>
      <c r="L14" s="237"/>
      <c r="M14" s="237"/>
      <c r="N14" s="237"/>
      <c r="O14" s="237"/>
      <c r="P14" s="237"/>
      <c r="Q14" s="237"/>
      <c r="R14" s="237"/>
      <c r="S14" s="237"/>
      <c r="T14" s="237"/>
      <c r="U14" s="237"/>
      <c r="V14" s="237"/>
      <c r="W14" s="237"/>
      <c r="X14" s="237"/>
      <c r="Y14" s="237"/>
      <c r="Z14" s="237"/>
      <c r="AA14" s="237"/>
      <c r="AB14" s="237"/>
      <c r="AC14" s="237"/>
      <c r="AD14" s="237"/>
      <c r="AE14" s="237"/>
      <c r="AF14" s="237"/>
      <c r="AG14" s="237"/>
      <c r="AH14" s="237"/>
      <c r="AI14" s="237"/>
    </row>
    <row r="15" spans="2:36" ht="17">
      <c r="B15" s="67">
        <v>6</v>
      </c>
      <c r="C15" s="251" t="s">
        <v>1165</v>
      </c>
      <c r="D15" s="237"/>
      <c r="E15" s="237"/>
      <c r="F15" s="237"/>
      <c r="G15" s="237"/>
      <c r="H15" s="237"/>
      <c r="I15" s="237"/>
      <c r="J15" s="237"/>
      <c r="K15" s="237"/>
      <c r="L15" s="237"/>
      <c r="M15" s="237"/>
      <c r="N15" s="237"/>
      <c r="O15" s="237"/>
      <c r="P15" s="237"/>
      <c r="Q15" s="237"/>
      <c r="R15" s="237"/>
      <c r="S15" s="237"/>
      <c r="T15" s="237"/>
      <c r="U15" s="237"/>
      <c r="V15" s="237"/>
      <c r="W15" s="237"/>
      <c r="X15" s="237"/>
      <c r="Y15" s="237"/>
      <c r="Z15" s="237"/>
      <c r="AA15" s="237"/>
      <c r="AB15" s="237"/>
      <c r="AC15" s="237"/>
      <c r="AD15" s="237"/>
      <c r="AE15" s="237"/>
      <c r="AF15" s="237"/>
      <c r="AG15" s="237"/>
      <c r="AH15" s="237"/>
      <c r="AI15" s="237"/>
    </row>
    <row r="16" spans="2:36" ht="17">
      <c r="B16" s="67">
        <v>7</v>
      </c>
      <c r="C16" s="251" t="s">
        <v>1208</v>
      </c>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row>
    <row r="17" spans="2:35" ht="17">
      <c r="B17" s="67">
        <v>8</v>
      </c>
      <c r="C17" s="251" t="s">
        <v>1167</v>
      </c>
      <c r="D17" s="237"/>
      <c r="E17" s="237"/>
      <c r="F17" s="237"/>
      <c r="G17" s="237"/>
      <c r="H17" s="237"/>
      <c r="I17" s="237"/>
      <c r="J17" s="237"/>
      <c r="K17" s="237"/>
      <c r="L17" s="237"/>
      <c r="M17" s="237"/>
      <c r="N17" s="237"/>
      <c r="O17" s="237"/>
      <c r="P17" s="237"/>
      <c r="Q17" s="237"/>
      <c r="R17" s="237"/>
      <c r="S17" s="237"/>
      <c r="T17" s="237"/>
      <c r="U17" s="237"/>
      <c r="V17" s="237"/>
      <c r="W17" s="172"/>
      <c r="X17" s="237"/>
      <c r="Y17" s="237"/>
      <c r="Z17" s="237"/>
      <c r="AA17" s="237"/>
      <c r="AB17" s="237"/>
      <c r="AC17" s="237"/>
      <c r="AD17" s="237"/>
      <c r="AE17" s="237"/>
      <c r="AF17" s="237"/>
      <c r="AG17" s="237"/>
      <c r="AH17" s="237"/>
      <c r="AI17" s="237"/>
    </row>
    <row r="18" spans="2:35" ht="34">
      <c r="B18" s="67">
        <v>9</v>
      </c>
      <c r="C18" s="249" t="s">
        <v>1209</v>
      </c>
      <c r="D18" s="237"/>
      <c r="E18" s="237"/>
      <c r="F18" s="237"/>
      <c r="G18" s="237"/>
      <c r="H18" s="237"/>
      <c r="I18" s="237"/>
      <c r="J18" s="237"/>
      <c r="K18" s="237"/>
      <c r="L18" s="237"/>
      <c r="M18" s="237"/>
      <c r="N18" s="237"/>
      <c r="O18" s="237"/>
      <c r="P18" s="237"/>
      <c r="Q18" s="237"/>
      <c r="R18" s="237"/>
      <c r="S18" s="237"/>
      <c r="T18" s="237"/>
      <c r="U18" s="237"/>
      <c r="V18" s="237"/>
      <c r="W18" s="237"/>
      <c r="X18" s="237"/>
      <c r="Y18" s="237"/>
      <c r="Z18" s="237"/>
      <c r="AA18" s="237"/>
      <c r="AB18" s="237"/>
      <c r="AC18" s="237"/>
      <c r="AD18" s="237"/>
      <c r="AE18" s="237"/>
      <c r="AF18" s="237"/>
      <c r="AG18" s="237"/>
      <c r="AH18" s="237"/>
      <c r="AI18" s="237"/>
    </row>
    <row r="19" spans="2:35" ht="17">
      <c r="B19" s="67">
        <v>10</v>
      </c>
      <c r="C19" s="249" t="s">
        <v>452</v>
      </c>
      <c r="D19" s="252">
        <v>0.67</v>
      </c>
      <c r="E19" s="62"/>
      <c r="F19" s="62"/>
      <c r="G19" s="62"/>
      <c r="H19" s="62"/>
      <c r="I19" s="217"/>
      <c r="J19" s="217"/>
      <c r="K19" s="217"/>
      <c r="L19" s="217"/>
      <c r="M19" s="217"/>
      <c r="N19" s="62"/>
      <c r="O19" s="62"/>
      <c r="P19" s="62"/>
      <c r="Q19" s="62"/>
      <c r="R19" s="62"/>
      <c r="S19" s="62"/>
      <c r="T19" s="62"/>
      <c r="U19" s="62"/>
      <c r="V19" s="62"/>
      <c r="W19" s="62"/>
      <c r="X19" s="62"/>
      <c r="Y19" s="217"/>
      <c r="Z19" s="217"/>
      <c r="AA19" s="217"/>
      <c r="AB19" s="217"/>
      <c r="AC19" s="217"/>
      <c r="AD19" s="252">
        <v>0.67</v>
      </c>
      <c r="AE19" s="62"/>
      <c r="AF19" s="62"/>
      <c r="AG19" s="62"/>
      <c r="AH19" s="62"/>
      <c r="AI19" s="253">
        <v>0.32</v>
      </c>
    </row>
    <row r="20" spans="2:35" ht="17">
      <c r="B20" s="67">
        <v>11</v>
      </c>
      <c r="C20" s="251" t="s">
        <v>1169</v>
      </c>
      <c r="D20" s="253">
        <v>1</v>
      </c>
      <c r="E20" s="237"/>
      <c r="F20" s="237"/>
      <c r="G20" s="237"/>
      <c r="H20" s="237"/>
      <c r="I20" s="217"/>
      <c r="J20" s="217"/>
      <c r="K20" s="217"/>
      <c r="L20" s="217"/>
      <c r="M20" s="217"/>
      <c r="N20" s="237"/>
      <c r="O20" s="237"/>
      <c r="P20" s="237"/>
      <c r="Q20" s="237"/>
      <c r="R20" s="237"/>
      <c r="S20" s="237"/>
      <c r="T20" s="237"/>
      <c r="U20" s="237"/>
      <c r="V20" s="237"/>
      <c r="W20" s="237"/>
      <c r="X20" s="237"/>
      <c r="Y20" s="217"/>
      <c r="Z20" s="217"/>
      <c r="AA20" s="217"/>
      <c r="AB20" s="217"/>
      <c r="AC20" s="217"/>
      <c r="AD20" s="253">
        <v>1</v>
      </c>
      <c r="AE20" s="237"/>
      <c r="AF20" s="237"/>
      <c r="AG20" s="237"/>
      <c r="AH20" s="237"/>
      <c r="AI20" s="253">
        <v>0.24</v>
      </c>
    </row>
    <row r="21" spans="2:35" ht="17">
      <c r="B21" s="67">
        <v>12</v>
      </c>
      <c r="C21" s="251" t="s">
        <v>1170</v>
      </c>
      <c r="D21" s="253">
        <v>1</v>
      </c>
      <c r="E21" s="237"/>
      <c r="F21" s="237"/>
      <c r="G21" s="237"/>
      <c r="H21" s="237"/>
      <c r="I21" s="217"/>
      <c r="J21" s="217"/>
      <c r="K21" s="217"/>
      <c r="L21" s="217"/>
      <c r="M21" s="217"/>
      <c r="N21" s="237"/>
      <c r="O21" s="237"/>
      <c r="P21" s="237"/>
      <c r="Q21" s="237"/>
      <c r="R21" s="237"/>
      <c r="S21" s="237"/>
      <c r="T21" s="237"/>
      <c r="U21" s="237"/>
      <c r="V21" s="237"/>
      <c r="W21" s="237"/>
      <c r="X21" s="237"/>
      <c r="Y21" s="217"/>
      <c r="Z21" s="217"/>
      <c r="AA21" s="217"/>
      <c r="AB21" s="217"/>
      <c r="AC21" s="217"/>
      <c r="AD21" s="253">
        <v>1</v>
      </c>
      <c r="AE21" s="237"/>
      <c r="AF21" s="237"/>
      <c r="AG21" s="237"/>
      <c r="AH21" s="237"/>
      <c r="AI21" s="253">
        <v>0.04</v>
      </c>
    </row>
    <row r="22" spans="2:35" ht="17">
      <c r="B22" s="67">
        <v>13</v>
      </c>
      <c r="C22" s="251" t="s">
        <v>1171</v>
      </c>
      <c r="D22" s="253">
        <v>0.43</v>
      </c>
      <c r="E22" s="237"/>
      <c r="F22" s="237"/>
      <c r="G22" s="237"/>
      <c r="H22" s="237"/>
      <c r="I22" s="217"/>
      <c r="J22" s="217"/>
      <c r="K22" s="217"/>
      <c r="L22" s="217"/>
      <c r="M22" s="217"/>
      <c r="N22" s="237"/>
      <c r="O22" s="237"/>
      <c r="P22" s="237"/>
      <c r="Q22" s="237"/>
      <c r="R22" s="237"/>
      <c r="S22" s="237"/>
      <c r="T22" s="237"/>
      <c r="U22" s="237"/>
      <c r="V22" s="237"/>
      <c r="W22" s="237"/>
      <c r="X22" s="237"/>
      <c r="Y22" s="217"/>
      <c r="Z22" s="217"/>
      <c r="AA22" s="217"/>
      <c r="AB22" s="217"/>
      <c r="AC22" s="217"/>
      <c r="AD22" s="253">
        <v>0.43</v>
      </c>
      <c r="AE22" s="237"/>
      <c r="AF22" s="237"/>
      <c r="AG22" s="237"/>
      <c r="AH22" s="237"/>
      <c r="AI22" s="253">
        <v>0.04</v>
      </c>
    </row>
    <row r="23" spans="2:35" ht="17">
      <c r="B23" s="67">
        <v>14</v>
      </c>
      <c r="C23" s="250" t="s">
        <v>1210</v>
      </c>
      <c r="D23" s="237"/>
      <c r="E23" s="237"/>
      <c r="F23" s="237"/>
      <c r="G23" s="237"/>
      <c r="H23" s="237"/>
      <c r="I23" s="217"/>
      <c r="J23" s="217"/>
      <c r="K23" s="217"/>
      <c r="L23" s="217"/>
      <c r="M23" s="217"/>
      <c r="N23" s="237"/>
      <c r="O23" s="237"/>
      <c r="P23" s="237"/>
      <c r="Q23" s="237"/>
      <c r="R23" s="237"/>
      <c r="S23" s="237"/>
      <c r="T23" s="237"/>
      <c r="U23" s="237"/>
      <c r="V23" s="237"/>
      <c r="W23" s="237"/>
      <c r="X23" s="237"/>
      <c r="Y23" s="217"/>
      <c r="Z23" s="217"/>
      <c r="AA23" s="217"/>
      <c r="AB23" s="217"/>
      <c r="AC23" s="217"/>
      <c r="AD23" s="237"/>
      <c r="AE23" s="237"/>
      <c r="AF23" s="237"/>
      <c r="AG23" s="237"/>
      <c r="AH23" s="237"/>
      <c r="AI23" s="237"/>
    </row>
    <row r="24" spans="2:35" ht="17">
      <c r="B24" s="67">
        <v>15</v>
      </c>
      <c r="C24" s="254" t="s">
        <v>1173</v>
      </c>
      <c r="D24" s="237"/>
      <c r="E24" s="237"/>
      <c r="F24" s="237"/>
      <c r="G24" s="237"/>
      <c r="H24" s="237"/>
      <c r="I24" s="217"/>
      <c r="J24" s="217"/>
      <c r="K24" s="217"/>
      <c r="L24" s="217"/>
      <c r="M24" s="217"/>
      <c r="N24" s="237"/>
      <c r="O24" s="237"/>
      <c r="P24" s="237"/>
      <c r="Q24" s="237"/>
      <c r="R24" s="237"/>
      <c r="S24" s="237"/>
      <c r="T24" s="237"/>
      <c r="U24" s="237"/>
      <c r="V24" s="237"/>
      <c r="W24" s="237"/>
      <c r="X24" s="237"/>
      <c r="Y24" s="217"/>
      <c r="Z24" s="217"/>
      <c r="AA24" s="217"/>
      <c r="AB24" s="217"/>
      <c r="AC24" s="217"/>
      <c r="AD24" s="237"/>
      <c r="AE24" s="237"/>
      <c r="AF24" s="237"/>
      <c r="AG24" s="237"/>
      <c r="AH24" s="237"/>
      <c r="AI24" s="237"/>
    </row>
    <row r="25" spans="2:35" ht="17">
      <c r="B25" s="67">
        <v>16</v>
      </c>
      <c r="C25" s="254" t="s">
        <v>1174</v>
      </c>
      <c r="D25" s="237"/>
      <c r="E25" s="237"/>
      <c r="F25" s="237"/>
      <c r="G25" s="237"/>
      <c r="H25" s="237"/>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237"/>
    </row>
    <row r="26" spans="2:35" ht="34">
      <c r="B26" s="67">
        <v>17</v>
      </c>
      <c r="C26" s="255" t="s">
        <v>1175</v>
      </c>
      <c r="D26" s="237"/>
      <c r="E26" s="237"/>
      <c r="F26" s="237"/>
      <c r="G26" s="237"/>
      <c r="H26" s="237"/>
      <c r="I26" s="217"/>
      <c r="J26" s="217"/>
      <c r="K26" s="217"/>
      <c r="L26" s="217"/>
      <c r="M26" s="217"/>
      <c r="N26" s="237"/>
      <c r="O26" s="237"/>
      <c r="P26" s="237"/>
      <c r="Q26" s="237"/>
      <c r="R26" s="237"/>
      <c r="S26" s="237"/>
      <c r="T26" s="237"/>
      <c r="U26" s="237"/>
      <c r="V26" s="237"/>
      <c r="W26" s="237"/>
      <c r="X26" s="237"/>
      <c r="Y26" s="217"/>
      <c r="Z26" s="217"/>
      <c r="AA26" s="217"/>
      <c r="AB26" s="217"/>
      <c r="AC26" s="217"/>
      <c r="AD26" s="237"/>
      <c r="AE26" s="237"/>
      <c r="AF26" s="237"/>
      <c r="AG26" s="237"/>
      <c r="AH26" s="237"/>
      <c r="AI26" s="237"/>
    </row>
  </sheetData>
  <mergeCells count="23">
    <mergeCell ref="B4:C4"/>
    <mergeCell ref="D5:S5"/>
    <mergeCell ref="T5:AI5"/>
    <mergeCell ref="D6:H6"/>
    <mergeCell ref="I6:M6"/>
    <mergeCell ref="N6:R6"/>
    <mergeCell ref="T6:X6"/>
    <mergeCell ref="Y6:AC6"/>
    <mergeCell ref="AD6:AI6"/>
    <mergeCell ref="AD7:AH7"/>
    <mergeCell ref="AI7:AI9"/>
    <mergeCell ref="E8:H8"/>
    <mergeCell ref="J8:M8"/>
    <mergeCell ref="O8:R8"/>
    <mergeCell ref="U8:X8"/>
    <mergeCell ref="Z8:AC8"/>
    <mergeCell ref="AE8:AH8"/>
    <mergeCell ref="D7:H7"/>
    <mergeCell ref="I7:M7"/>
    <mergeCell ref="N7:R7"/>
    <mergeCell ref="S7:S9"/>
    <mergeCell ref="T7:X7"/>
    <mergeCell ref="Y7:AC7"/>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88B2A-6717-7D4F-9A08-CC045F4BFD67}">
  <dimension ref="A1:AJ290"/>
  <sheetViews>
    <sheetView topLeftCell="A42" workbookViewId="0">
      <selection activeCell="H17" sqref="H17"/>
    </sheetView>
  </sheetViews>
  <sheetFormatPr baseColWidth="10" defaultColWidth="8.5" defaultRowHeight="16"/>
  <cols>
    <col min="1" max="1" width="6.5" style="190" customWidth="1"/>
    <col min="2" max="2" width="5.5" style="189" customWidth="1"/>
    <col min="3" max="3" width="60.5" style="190" customWidth="1"/>
    <col min="4" max="4" width="14.1640625" style="190" customWidth="1"/>
    <col min="5" max="5" width="8.5" style="190"/>
    <col min="6" max="6" width="11.5" style="190" customWidth="1"/>
    <col min="7" max="7" width="14.5" style="190" customWidth="1"/>
    <col min="8" max="8" width="13" style="190" customWidth="1"/>
    <col min="9" max="9" width="13.1640625" style="190" customWidth="1"/>
    <col min="10" max="10" width="8.5" style="190"/>
    <col min="11" max="11" width="9.5" style="190" customWidth="1"/>
    <col min="12" max="12" width="12.5" style="190" customWidth="1"/>
    <col min="13" max="13" width="13" style="190" customWidth="1"/>
    <col min="14" max="14" width="11.5" style="190" customWidth="1"/>
    <col min="15" max="15" width="8.5" style="190"/>
    <col min="16" max="16" width="11" style="190" customWidth="1"/>
    <col min="17" max="17" width="13.5" style="190" customWidth="1"/>
    <col min="18" max="18" width="13" style="190" customWidth="1"/>
    <col min="19" max="19" width="11.1640625" style="190" customWidth="1"/>
    <col min="20" max="16384" width="8.5" style="190"/>
  </cols>
  <sheetData>
    <row r="1" spans="2:19" ht="74.25" customHeight="1">
      <c r="C1" s="180" t="s">
        <v>1211</v>
      </c>
    </row>
    <row r="2" spans="2:19">
      <c r="B2" s="14" t="s">
        <v>1212</v>
      </c>
    </row>
    <row r="3" spans="2:19">
      <c r="B3" s="191"/>
    </row>
    <row r="4" spans="2:19">
      <c r="B4" s="14" t="s">
        <v>1213</v>
      </c>
    </row>
    <row r="6" spans="2:19" s="189" customFormat="1" ht="17">
      <c r="C6" s="192"/>
      <c r="D6" s="193" t="s">
        <v>211</v>
      </c>
      <c r="E6" s="193" t="s">
        <v>212</v>
      </c>
      <c r="F6" s="193" t="s">
        <v>213</v>
      </c>
      <c r="G6" s="193" t="s">
        <v>298</v>
      </c>
      <c r="H6" s="193" t="s">
        <v>299</v>
      </c>
      <c r="I6" s="193" t="s">
        <v>378</v>
      </c>
      <c r="J6" s="193" t="s">
        <v>379</v>
      </c>
      <c r="K6" s="193" t="s">
        <v>380</v>
      </c>
      <c r="L6" s="193" t="s">
        <v>381</v>
      </c>
      <c r="M6" s="193" t="s">
        <v>382</v>
      </c>
      <c r="N6" s="193" t="s">
        <v>383</v>
      </c>
      <c r="O6" s="193" t="s">
        <v>384</v>
      </c>
      <c r="P6" s="193" t="s">
        <v>385</v>
      </c>
      <c r="Q6" s="193" t="s">
        <v>422</v>
      </c>
      <c r="R6" s="193" t="s">
        <v>423</v>
      </c>
      <c r="S6" s="193" t="s">
        <v>526</v>
      </c>
    </row>
    <row r="7" spans="2:19" ht="29" customHeight="1">
      <c r="B7" s="983" t="s">
        <v>1147</v>
      </c>
      <c r="C7" s="985"/>
      <c r="D7" s="986" t="s">
        <v>1148</v>
      </c>
      <c r="E7" s="988"/>
      <c r="F7" s="988"/>
      <c r="G7" s="988"/>
      <c r="H7" s="988"/>
      <c r="I7" s="988"/>
      <c r="J7" s="988"/>
      <c r="K7" s="988"/>
      <c r="L7" s="988"/>
      <c r="M7" s="988"/>
      <c r="N7" s="988"/>
      <c r="O7" s="988"/>
      <c r="P7" s="988"/>
      <c r="Q7" s="988"/>
      <c r="R7" s="988"/>
      <c r="S7" s="987"/>
    </row>
    <row r="8" spans="2:19" ht="14.75" customHeight="1">
      <c r="B8" s="986"/>
      <c r="C8" s="987"/>
      <c r="D8" s="966" t="s">
        <v>1149</v>
      </c>
      <c r="E8" s="989" t="s">
        <v>1150</v>
      </c>
      <c r="F8" s="990"/>
      <c r="G8" s="990"/>
      <c r="H8" s="990"/>
      <c r="I8" s="991"/>
      <c r="J8" s="989" t="s">
        <v>1151</v>
      </c>
      <c r="K8" s="990"/>
      <c r="L8" s="990"/>
      <c r="M8" s="990"/>
      <c r="N8" s="991"/>
      <c r="O8" s="989" t="s">
        <v>1152</v>
      </c>
      <c r="P8" s="990"/>
      <c r="Q8" s="990"/>
      <c r="R8" s="990"/>
      <c r="S8" s="991"/>
    </row>
    <row r="9" spans="2:19" ht="33.5" customHeight="1">
      <c r="B9" s="986"/>
      <c r="C9" s="987"/>
      <c r="D9" s="966"/>
      <c r="E9" s="983" t="s">
        <v>1153</v>
      </c>
      <c r="F9" s="984"/>
      <c r="G9" s="984"/>
      <c r="H9" s="984"/>
      <c r="I9" s="985"/>
      <c r="J9" s="983" t="s">
        <v>1153</v>
      </c>
      <c r="K9" s="984"/>
      <c r="L9" s="984"/>
      <c r="M9" s="984"/>
      <c r="N9" s="985"/>
      <c r="O9" s="983" t="s">
        <v>1153</v>
      </c>
      <c r="P9" s="984"/>
      <c r="Q9" s="984"/>
      <c r="R9" s="984"/>
      <c r="S9" s="985"/>
    </row>
    <row r="10" spans="2:19" ht="33.5" customHeight="1">
      <c r="B10" s="986"/>
      <c r="C10" s="987"/>
      <c r="D10" s="966"/>
      <c r="E10" s="194"/>
      <c r="F10" s="983" t="s">
        <v>1154</v>
      </c>
      <c r="G10" s="984"/>
      <c r="H10" s="984"/>
      <c r="I10" s="985"/>
      <c r="J10" s="194"/>
      <c r="K10" s="983" t="s">
        <v>1154</v>
      </c>
      <c r="L10" s="984"/>
      <c r="M10" s="984"/>
      <c r="N10" s="985"/>
      <c r="O10" s="194"/>
      <c r="P10" s="983" t="s">
        <v>1154</v>
      </c>
      <c r="Q10" s="984"/>
      <c r="R10" s="984"/>
      <c r="S10" s="985"/>
    </row>
    <row r="11" spans="2:19" ht="51">
      <c r="B11" s="986"/>
      <c r="C11" s="987"/>
      <c r="D11" s="966"/>
      <c r="E11" s="196"/>
      <c r="F11" s="196"/>
      <c r="G11" s="197" t="s">
        <v>1155</v>
      </c>
      <c r="H11" s="197" t="s">
        <v>1156</v>
      </c>
      <c r="I11" s="197" t="s">
        <v>1157</v>
      </c>
      <c r="J11" s="196"/>
      <c r="K11" s="196"/>
      <c r="L11" s="197" t="s">
        <v>1155</v>
      </c>
      <c r="M11" s="197" t="s">
        <v>1158</v>
      </c>
      <c r="N11" s="197" t="s">
        <v>1157</v>
      </c>
      <c r="O11" s="196"/>
      <c r="P11" s="196"/>
      <c r="Q11" s="197" t="s">
        <v>1155</v>
      </c>
      <c r="R11" s="197" t="s">
        <v>1159</v>
      </c>
      <c r="S11" s="197" t="s">
        <v>1157</v>
      </c>
    </row>
    <row r="12" spans="2:19" s="173" customFormat="1" ht="17">
      <c r="B12" s="198">
        <v>1</v>
      </c>
      <c r="C12" s="199" t="s">
        <v>1214</v>
      </c>
      <c r="D12" s="200"/>
      <c r="E12" s="172"/>
      <c r="F12" s="172"/>
      <c r="G12" s="172"/>
      <c r="H12" s="172"/>
      <c r="I12" s="172"/>
      <c r="J12" s="172"/>
      <c r="K12" s="172"/>
      <c r="L12" s="172"/>
      <c r="M12" s="172"/>
      <c r="N12" s="172"/>
      <c r="O12" s="172"/>
      <c r="P12" s="172"/>
      <c r="Q12" s="172"/>
      <c r="R12" s="172"/>
      <c r="S12" s="172"/>
    </row>
    <row r="13" spans="2:19" s="173" customFormat="1" ht="51">
      <c r="B13" s="201"/>
      <c r="C13" s="202" t="s">
        <v>1215</v>
      </c>
      <c r="D13" s="203"/>
      <c r="E13" s="204"/>
      <c r="F13" s="204"/>
      <c r="G13" s="204"/>
      <c r="H13" s="204"/>
      <c r="I13" s="204"/>
      <c r="J13" s="204"/>
      <c r="K13" s="204"/>
      <c r="L13" s="204"/>
      <c r="M13" s="204"/>
      <c r="N13" s="204"/>
      <c r="O13" s="204"/>
      <c r="P13" s="204"/>
      <c r="Q13" s="204"/>
      <c r="R13" s="204"/>
      <c r="S13" s="205"/>
    </row>
    <row r="14" spans="2:19" ht="34">
      <c r="B14" s="206">
        <v>2</v>
      </c>
      <c r="C14" s="199" t="s">
        <v>1178</v>
      </c>
      <c r="D14" s="207"/>
      <c r="E14" s="207"/>
      <c r="F14" s="207"/>
      <c r="G14" s="207"/>
      <c r="H14" s="207"/>
      <c r="I14" s="207"/>
      <c r="J14" s="207"/>
      <c r="K14" s="207"/>
      <c r="L14" s="207"/>
      <c r="M14" s="207"/>
      <c r="N14" s="207"/>
      <c r="O14" s="207"/>
      <c r="P14" s="207"/>
      <c r="Q14" s="207"/>
      <c r="R14" s="207"/>
      <c r="S14" s="208"/>
    </row>
    <row r="15" spans="2:19" ht="17">
      <c r="B15" s="206">
        <v>3</v>
      </c>
      <c r="C15" s="209" t="s">
        <v>439</v>
      </c>
      <c r="D15" s="207"/>
      <c r="E15" s="207"/>
      <c r="F15" s="207"/>
      <c r="G15" s="207"/>
      <c r="H15" s="207"/>
      <c r="I15" s="207"/>
      <c r="J15" s="207"/>
      <c r="K15" s="207"/>
      <c r="L15" s="207"/>
      <c r="M15" s="207"/>
      <c r="N15" s="207"/>
      <c r="O15" s="207"/>
      <c r="P15" s="207"/>
      <c r="Q15" s="207"/>
      <c r="R15" s="207"/>
      <c r="S15" s="208"/>
    </row>
    <row r="16" spans="2:19" ht="34">
      <c r="B16" s="206">
        <v>4</v>
      </c>
      <c r="C16" s="210" t="s">
        <v>1216</v>
      </c>
      <c r="D16" s="207"/>
      <c r="E16" s="207"/>
      <c r="F16" s="207"/>
      <c r="G16" s="207"/>
      <c r="H16" s="207"/>
      <c r="I16" s="207"/>
      <c r="J16" s="211"/>
      <c r="K16" s="211"/>
      <c r="L16" s="211"/>
      <c r="M16" s="211"/>
      <c r="N16" s="211"/>
      <c r="O16" s="207"/>
      <c r="P16" s="207"/>
      <c r="Q16" s="207"/>
      <c r="R16" s="207"/>
      <c r="S16" s="208"/>
    </row>
    <row r="17" spans="1:19" ht="17">
      <c r="B17" s="206">
        <v>5</v>
      </c>
      <c r="C17" s="210" t="s">
        <v>1170</v>
      </c>
      <c r="D17" s="207"/>
      <c r="E17" s="207"/>
      <c r="F17" s="207"/>
      <c r="G17" s="207"/>
      <c r="H17" s="207"/>
      <c r="I17" s="207"/>
      <c r="J17" s="211"/>
      <c r="K17" s="211"/>
      <c r="L17" s="211"/>
      <c r="M17" s="211"/>
      <c r="N17" s="211"/>
      <c r="O17" s="207"/>
      <c r="P17" s="207"/>
      <c r="Q17" s="207"/>
      <c r="R17" s="207"/>
      <c r="S17" s="208"/>
    </row>
    <row r="18" spans="1:19" ht="17">
      <c r="B18" s="206">
        <v>6</v>
      </c>
      <c r="C18" s="209" t="s">
        <v>476</v>
      </c>
      <c r="D18" s="207"/>
      <c r="E18" s="207"/>
      <c r="F18" s="207"/>
      <c r="G18" s="207"/>
      <c r="H18" s="207"/>
      <c r="I18" s="207"/>
      <c r="J18" s="207"/>
      <c r="K18" s="207"/>
      <c r="L18" s="207"/>
      <c r="M18" s="207"/>
      <c r="N18" s="207"/>
      <c r="O18" s="207"/>
      <c r="P18" s="207"/>
      <c r="Q18" s="207"/>
      <c r="R18" s="207"/>
      <c r="S18" s="208"/>
    </row>
    <row r="19" spans="1:19" ht="17">
      <c r="B19" s="206">
        <v>7</v>
      </c>
      <c r="C19" s="209" t="s">
        <v>1164</v>
      </c>
      <c r="D19" s="207"/>
      <c r="E19" s="207"/>
      <c r="F19" s="207"/>
      <c r="G19" s="207"/>
      <c r="H19" s="207"/>
      <c r="I19" s="207"/>
      <c r="J19" s="207"/>
      <c r="K19" s="207"/>
      <c r="L19" s="207"/>
      <c r="M19" s="207"/>
      <c r="N19" s="207"/>
      <c r="O19" s="207"/>
      <c r="P19" s="207"/>
      <c r="Q19" s="207"/>
      <c r="R19" s="207"/>
      <c r="S19" s="208"/>
    </row>
    <row r="20" spans="1:19" ht="34">
      <c r="B20" s="206">
        <v>8</v>
      </c>
      <c r="C20" s="199" t="s">
        <v>1179</v>
      </c>
      <c r="D20" s="207"/>
      <c r="E20" s="207"/>
      <c r="F20" s="207"/>
      <c r="G20" s="207"/>
      <c r="H20" s="207"/>
      <c r="I20" s="207"/>
      <c r="J20" s="207"/>
      <c r="K20" s="207"/>
      <c r="L20" s="207"/>
      <c r="M20" s="207"/>
      <c r="N20" s="207"/>
      <c r="O20" s="207"/>
      <c r="P20" s="207"/>
      <c r="Q20" s="207"/>
      <c r="R20" s="207"/>
      <c r="S20" s="208"/>
    </row>
    <row r="21" spans="1:19" ht="17">
      <c r="B21" s="206">
        <v>9</v>
      </c>
      <c r="C21" s="209" t="s">
        <v>439</v>
      </c>
      <c r="D21" s="207"/>
      <c r="E21" s="207"/>
      <c r="F21" s="207"/>
      <c r="G21" s="207"/>
      <c r="H21" s="207"/>
      <c r="I21" s="207"/>
      <c r="J21" s="207"/>
      <c r="K21" s="207"/>
      <c r="L21" s="207"/>
      <c r="M21" s="207"/>
      <c r="N21" s="207"/>
      <c r="O21" s="207"/>
      <c r="P21" s="207"/>
      <c r="Q21" s="207"/>
      <c r="R21" s="207"/>
      <c r="S21" s="208"/>
    </row>
    <row r="22" spans="1:19" ht="17">
      <c r="B22" s="206">
        <v>10</v>
      </c>
      <c r="C22" s="209" t="s">
        <v>476</v>
      </c>
      <c r="D22" s="207"/>
      <c r="E22" s="207"/>
      <c r="F22" s="207"/>
      <c r="G22" s="207"/>
      <c r="H22" s="207"/>
      <c r="I22" s="207"/>
      <c r="J22" s="207"/>
      <c r="K22" s="207"/>
      <c r="L22" s="207"/>
      <c r="M22" s="207"/>
      <c r="N22" s="207"/>
      <c r="O22" s="207"/>
      <c r="P22" s="207"/>
      <c r="Q22" s="207"/>
      <c r="R22" s="207"/>
      <c r="S22" s="208"/>
    </row>
    <row r="23" spans="1:19" ht="17">
      <c r="B23" s="206">
        <v>11</v>
      </c>
      <c r="C23" s="209" t="s">
        <v>1164</v>
      </c>
      <c r="D23" s="207"/>
      <c r="E23" s="207"/>
      <c r="F23" s="207"/>
      <c r="G23" s="207"/>
      <c r="H23" s="207"/>
      <c r="I23" s="207"/>
      <c r="J23" s="207"/>
      <c r="K23" s="207"/>
      <c r="L23" s="207"/>
      <c r="M23" s="207"/>
      <c r="N23" s="207"/>
      <c r="O23" s="207"/>
      <c r="P23" s="207"/>
      <c r="Q23" s="207"/>
      <c r="R23" s="207"/>
      <c r="S23" s="208"/>
    </row>
    <row r="24" spans="1:19" ht="17">
      <c r="B24" s="206">
        <v>12</v>
      </c>
      <c r="C24" s="174" t="s">
        <v>1217</v>
      </c>
      <c r="D24" s="212"/>
      <c r="E24" s="207"/>
      <c r="F24" s="207"/>
      <c r="G24" s="207"/>
      <c r="H24" s="207"/>
      <c r="I24" s="207"/>
      <c r="J24" s="207"/>
      <c r="K24" s="207"/>
      <c r="L24" s="207"/>
      <c r="M24" s="207"/>
      <c r="N24" s="207"/>
      <c r="O24" s="207"/>
      <c r="P24" s="207"/>
      <c r="Q24" s="207"/>
      <c r="R24" s="207"/>
      <c r="S24" s="208"/>
    </row>
    <row r="25" spans="1:19" s="173" customFormat="1" ht="34">
      <c r="B25" s="201"/>
      <c r="C25" s="202" t="s">
        <v>1218</v>
      </c>
      <c r="D25" s="203"/>
      <c r="E25" s="213"/>
      <c r="F25" s="213"/>
      <c r="G25" s="213"/>
      <c r="H25" s="213"/>
      <c r="I25" s="213"/>
      <c r="J25" s="213"/>
      <c r="K25" s="213"/>
      <c r="L25" s="213"/>
      <c r="M25" s="213"/>
      <c r="N25" s="213"/>
      <c r="O25" s="213"/>
      <c r="P25" s="213"/>
      <c r="Q25" s="213"/>
      <c r="R25" s="213"/>
      <c r="S25" s="214"/>
    </row>
    <row r="26" spans="1:19" s="215" customFormat="1" ht="17">
      <c r="B26" s="67">
        <v>13</v>
      </c>
      <c r="C26" s="216" t="s">
        <v>1180</v>
      </c>
      <c r="D26" s="216"/>
      <c r="E26" s="217"/>
      <c r="F26" s="217"/>
      <c r="G26" s="217"/>
      <c r="H26" s="217"/>
      <c r="I26" s="217"/>
      <c r="J26" s="217"/>
      <c r="K26" s="217"/>
      <c r="L26" s="217"/>
      <c r="M26" s="217"/>
      <c r="N26" s="217"/>
      <c r="O26" s="217"/>
      <c r="P26" s="217"/>
      <c r="Q26" s="217"/>
      <c r="R26" s="217"/>
      <c r="S26" s="217"/>
    </row>
    <row r="27" spans="1:19" s="215" customFormat="1" ht="17">
      <c r="B27" s="67">
        <v>14</v>
      </c>
      <c r="C27" s="216" t="s">
        <v>1181</v>
      </c>
      <c r="D27" s="216"/>
      <c r="E27" s="217"/>
      <c r="F27" s="217"/>
      <c r="G27" s="217"/>
      <c r="H27" s="217"/>
      <c r="I27" s="217"/>
      <c r="J27" s="217"/>
      <c r="K27" s="217"/>
      <c r="L27" s="217"/>
      <c r="M27" s="217"/>
      <c r="N27" s="217"/>
      <c r="O27" s="217"/>
      <c r="P27" s="217"/>
      <c r="Q27" s="217"/>
      <c r="R27" s="217"/>
      <c r="S27" s="217"/>
    </row>
    <row r="28" spans="1:19" s="215" customFormat="1" ht="17">
      <c r="B28" s="67">
        <v>15</v>
      </c>
      <c r="C28" s="216" t="s">
        <v>1182</v>
      </c>
      <c r="D28" s="216"/>
      <c r="E28" s="217"/>
      <c r="F28" s="217"/>
      <c r="G28" s="217"/>
      <c r="H28" s="217"/>
      <c r="I28" s="217"/>
      <c r="J28" s="217"/>
      <c r="K28" s="217"/>
      <c r="L28" s="217"/>
      <c r="M28" s="217"/>
      <c r="N28" s="217"/>
      <c r="O28" s="217"/>
      <c r="P28" s="217"/>
      <c r="Q28" s="217"/>
      <c r="R28" s="217"/>
      <c r="S28" s="217"/>
    </row>
    <row r="29" spans="1:19" s="215" customFormat="1" ht="17">
      <c r="B29" s="67">
        <v>16</v>
      </c>
      <c r="C29" s="216" t="s">
        <v>1183</v>
      </c>
      <c r="D29" s="216"/>
      <c r="E29" s="217"/>
      <c r="F29" s="217"/>
      <c r="G29" s="217"/>
      <c r="H29" s="217"/>
      <c r="I29" s="217"/>
      <c r="J29" s="217"/>
      <c r="K29" s="217"/>
      <c r="L29" s="217"/>
      <c r="M29" s="217"/>
      <c r="N29" s="217"/>
      <c r="O29" s="217"/>
      <c r="P29" s="217"/>
      <c r="Q29" s="217"/>
      <c r="R29" s="217"/>
      <c r="S29" s="217"/>
    </row>
    <row r="30" spans="1:19" ht="17">
      <c r="B30" s="206">
        <v>17</v>
      </c>
      <c r="C30" s="174" t="s">
        <v>1219</v>
      </c>
      <c r="D30" s="208"/>
      <c r="E30" s="218"/>
      <c r="F30" s="218"/>
      <c r="G30" s="218"/>
      <c r="H30" s="218"/>
      <c r="I30" s="218"/>
      <c r="J30" s="218"/>
      <c r="K30" s="218"/>
      <c r="L30" s="218"/>
      <c r="M30" s="218"/>
      <c r="N30" s="218"/>
      <c r="O30" s="218"/>
      <c r="P30" s="218"/>
      <c r="Q30" s="218"/>
      <c r="R30" s="218"/>
      <c r="S30" s="218"/>
    </row>
    <row r="31" spans="1:19" s="173" customFormat="1" ht="34">
      <c r="A31" s="173" t="s">
        <v>1185</v>
      </c>
      <c r="B31" s="201"/>
      <c r="C31" s="202" t="s">
        <v>1220</v>
      </c>
      <c r="D31" s="203"/>
      <c r="E31" s="219"/>
      <c r="F31" s="219"/>
      <c r="G31" s="219"/>
      <c r="H31" s="219"/>
      <c r="I31" s="219"/>
      <c r="J31" s="219"/>
      <c r="K31" s="219"/>
      <c r="L31" s="219"/>
      <c r="M31" s="219"/>
      <c r="N31" s="219"/>
      <c r="O31" s="219"/>
      <c r="P31" s="219"/>
      <c r="Q31" s="219"/>
      <c r="R31" s="219"/>
      <c r="S31" s="220"/>
    </row>
    <row r="32" spans="1:19" ht="38.25" customHeight="1">
      <c r="B32" s="206">
        <v>18</v>
      </c>
      <c r="C32" s="221" t="s">
        <v>1190</v>
      </c>
      <c r="D32" s="222"/>
      <c r="E32" s="218"/>
      <c r="F32" s="218"/>
      <c r="G32" s="218"/>
      <c r="H32" s="218"/>
      <c r="I32" s="218"/>
      <c r="J32" s="218"/>
      <c r="K32" s="218"/>
      <c r="L32" s="218"/>
      <c r="M32" s="218"/>
      <c r="N32" s="218"/>
      <c r="O32" s="218"/>
      <c r="P32" s="218"/>
      <c r="Q32" s="218"/>
      <c r="R32" s="218"/>
      <c r="S32" s="218"/>
    </row>
    <row r="33" spans="2:36" s="173" customFormat="1" ht="17">
      <c r="B33" s="206">
        <v>19</v>
      </c>
      <c r="C33" s="174" t="s">
        <v>1191</v>
      </c>
      <c r="D33" s="200"/>
      <c r="E33" s="218"/>
      <c r="F33" s="218"/>
      <c r="G33" s="218"/>
      <c r="H33" s="218"/>
      <c r="I33" s="218"/>
      <c r="J33" s="218"/>
      <c r="K33" s="218"/>
      <c r="L33" s="218"/>
      <c r="M33" s="218"/>
      <c r="N33" s="218"/>
      <c r="O33" s="218"/>
      <c r="P33" s="218"/>
      <c r="Q33" s="218"/>
      <c r="R33" s="218"/>
      <c r="S33" s="218"/>
    </row>
    <row r="34" spans="2:36">
      <c r="C34" s="223"/>
      <c r="D34" s="224"/>
      <c r="E34" s="225"/>
      <c r="F34" s="225"/>
      <c r="G34" s="225"/>
      <c r="H34" s="225"/>
      <c r="I34" s="225"/>
      <c r="J34" s="225"/>
      <c r="K34" s="225"/>
      <c r="L34" s="225"/>
      <c r="M34" s="225"/>
      <c r="N34" s="225"/>
      <c r="O34" s="225"/>
      <c r="P34" s="225"/>
      <c r="Q34" s="225"/>
      <c r="R34" s="225"/>
      <c r="S34" s="225"/>
    </row>
    <row r="35" spans="2:36">
      <c r="B35" s="226" t="s">
        <v>1221</v>
      </c>
    </row>
    <row r="36" spans="2:36" ht="17" thickBot="1">
      <c r="B36" s="226"/>
    </row>
    <row r="37" spans="2:36" s="191" customFormat="1" ht="18" thickBot="1">
      <c r="B37" s="833"/>
      <c r="C37" s="993"/>
      <c r="D37" s="47" t="s">
        <v>211</v>
      </c>
      <c r="E37" s="227" t="s">
        <v>212</v>
      </c>
      <c r="F37" s="227" t="s">
        <v>213</v>
      </c>
      <c r="G37" s="227" t="s">
        <v>298</v>
      </c>
      <c r="H37" s="227" t="s">
        <v>299</v>
      </c>
      <c r="I37" s="227" t="s">
        <v>378</v>
      </c>
      <c r="J37" s="227" t="s">
        <v>379</v>
      </c>
      <c r="K37" s="227" t="s">
        <v>380</v>
      </c>
      <c r="L37" s="227" t="s">
        <v>381</v>
      </c>
      <c r="M37" s="227" t="s">
        <v>382</v>
      </c>
      <c r="N37" s="227" t="s">
        <v>383</v>
      </c>
      <c r="O37" s="227" t="s">
        <v>384</v>
      </c>
      <c r="P37" s="227" t="s">
        <v>385</v>
      </c>
      <c r="Q37" s="227" t="s">
        <v>422</v>
      </c>
      <c r="R37" s="227" t="s">
        <v>423</v>
      </c>
      <c r="S37" s="227" t="s">
        <v>526</v>
      </c>
      <c r="T37" s="227" t="s">
        <v>527</v>
      </c>
      <c r="U37" s="227" t="s">
        <v>528</v>
      </c>
      <c r="V37" s="227" t="s">
        <v>529</v>
      </c>
      <c r="W37" s="227" t="s">
        <v>530</v>
      </c>
      <c r="X37" s="227" t="s">
        <v>531</v>
      </c>
      <c r="Y37" s="227" t="s">
        <v>532</v>
      </c>
      <c r="Z37" s="227" t="s">
        <v>533</v>
      </c>
      <c r="AA37" s="227" t="s">
        <v>419</v>
      </c>
      <c r="AB37" s="227" t="s">
        <v>420</v>
      </c>
      <c r="AC37" s="227" t="s">
        <v>534</v>
      </c>
      <c r="AD37" s="227" t="s">
        <v>535</v>
      </c>
      <c r="AE37" s="227" t="s">
        <v>1193</v>
      </c>
      <c r="AF37" s="227" t="s">
        <v>1194</v>
      </c>
      <c r="AG37" s="227" t="s">
        <v>1195</v>
      </c>
      <c r="AH37" s="227" t="s">
        <v>1196</v>
      </c>
      <c r="AI37" s="227" t="s">
        <v>1197</v>
      </c>
    </row>
    <row r="38" spans="2:36" s="215" customFormat="1" ht="29" customHeight="1">
      <c r="B38" s="228"/>
      <c r="C38" s="229"/>
      <c r="D38" s="994" t="s">
        <v>1198</v>
      </c>
      <c r="E38" s="995"/>
      <c r="F38" s="995"/>
      <c r="G38" s="995"/>
      <c r="H38" s="995"/>
      <c r="I38" s="995"/>
      <c r="J38" s="995"/>
      <c r="K38" s="995"/>
      <c r="L38" s="995"/>
      <c r="M38" s="995"/>
      <c r="N38" s="995"/>
      <c r="O38" s="995"/>
      <c r="P38" s="995"/>
      <c r="Q38" s="995"/>
      <c r="R38" s="995"/>
      <c r="S38" s="995"/>
      <c r="T38" s="994" t="s">
        <v>1199</v>
      </c>
      <c r="U38" s="995"/>
      <c r="V38" s="995"/>
      <c r="W38" s="995"/>
      <c r="X38" s="995"/>
      <c r="Y38" s="995"/>
      <c r="Z38" s="995"/>
      <c r="AA38" s="995"/>
      <c r="AB38" s="995"/>
      <c r="AC38" s="995"/>
      <c r="AD38" s="995"/>
      <c r="AE38" s="995"/>
      <c r="AF38" s="995"/>
      <c r="AG38" s="995"/>
      <c r="AH38" s="995"/>
      <c r="AI38" s="996"/>
    </row>
    <row r="39" spans="2:36" s="215" customFormat="1" ht="14.25" customHeight="1">
      <c r="B39" s="230"/>
      <c r="C39" s="231"/>
      <c r="D39" s="997" t="s">
        <v>1150</v>
      </c>
      <c r="E39" s="998"/>
      <c r="F39" s="998"/>
      <c r="G39" s="998"/>
      <c r="H39" s="999"/>
      <c r="I39" s="997" t="s">
        <v>1151</v>
      </c>
      <c r="J39" s="998"/>
      <c r="K39" s="998"/>
      <c r="L39" s="998"/>
      <c r="M39" s="999"/>
      <c r="N39" s="997" t="s">
        <v>1152</v>
      </c>
      <c r="O39" s="998"/>
      <c r="P39" s="998"/>
      <c r="Q39" s="998"/>
      <c r="R39" s="998"/>
      <c r="S39" s="232"/>
      <c r="T39" s="997" t="s">
        <v>1150</v>
      </c>
      <c r="U39" s="998"/>
      <c r="V39" s="998"/>
      <c r="W39" s="998"/>
      <c r="X39" s="999"/>
      <c r="Y39" s="997" t="s">
        <v>1151</v>
      </c>
      <c r="Z39" s="998"/>
      <c r="AA39" s="998"/>
      <c r="AB39" s="998"/>
      <c r="AC39" s="999"/>
      <c r="AD39" s="997" t="s">
        <v>1152</v>
      </c>
      <c r="AE39" s="998"/>
      <c r="AF39" s="998"/>
      <c r="AG39" s="998"/>
      <c r="AH39" s="998"/>
      <c r="AI39" s="999"/>
    </row>
    <row r="40" spans="2:36" s="215" customFormat="1" ht="33.75" customHeight="1">
      <c r="B40" s="230"/>
      <c r="C40" s="231"/>
      <c r="D40" s="956" t="s">
        <v>1200</v>
      </c>
      <c r="E40" s="957"/>
      <c r="F40" s="957"/>
      <c r="G40" s="957"/>
      <c r="H40" s="958"/>
      <c r="I40" s="956" t="s">
        <v>1200</v>
      </c>
      <c r="J40" s="957"/>
      <c r="K40" s="957"/>
      <c r="L40" s="957"/>
      <c r="M40" s="958"/>
      <c r="N40" s="956" t="s">
        <v>1200</v>
      </c>
      <c r="O40" s="957"/>
      <c r="P40" s="957"/>
      <c r="Q40" s="957"/>
      <c r="R40" s="958"/>
      <c r="S40" s="951" t="s">
        <v>1201</v>
      </c>
      <c r="T40" s="956" t="s">
        <v>1202</v>
      </c>
      <c r="U40" s="957"/>
      <c r="V40" s="957"/>
      <c r="W40" s="957"/>
      <c r="X40" s="958"/>
      <c r="Y40" s="956" t="s">
        <v>1202</v>
      </c>
      <c r="Z40" s="957"/>
      <c r="AA40" s="957"/>
      <c r="AB40" s="957"/>
      <c r="AC40" s="958"/>
      <c r="AD40" s="956" t="s">
        <v>1202</v>
      </c>
      <c r="AE40" s="957"/>
      <c r="AF40" s="957"/>
      <c r="AG40" s="957"/>
      <c r="AH40" s="958"/>
      <c r="AI40" s="951" t="s">
        <v>1203</v>
      </c>
    </row>
    <row r="41" spans="2:36" s="215" customFormat="1">
      <c r="B41" s="230"/>
      <c r="C41" s="231"/>
      <c r="D41" s="234"/>
      <c r="E41" s="956" t="s">
        <v>1204</v>
      </c>
      <c r="F41" s="957"/>
      <c r="G41" s="957"/>
      <c r="H41" s="958"/>
      <c r="I41" s="234"/>
      <c r="J41" s="956" t="s">
        <v>1204</v>
      </c>
      <c r="K41" s="957"/>
      <c r="L41" s="957"/>
      <c r="M41" s="958"/>
      <c r="N41" s="234"/>
      <c r="O41" s="956" t="s">
        <v>1204</v>
      </c>
      <c r="P41" s="957"/>
      <c r="Q41" s="957"/>
      <c r="R41" s="958"/>
      <c r="S41" s="992"/>
      <c r="T41" s="234"/>
      <c r="U41" s="956" t="s">
        <v>1204</v>
      </c>
      <c r="V41" s="957"/>
      <c r="W41" s="957"/>
      <c r="X41" s="958"/>
      <c r="Y41" s="234"/>
      <c r="Z41" s="956" t="s">
        <v>1204</v>
      </c>
      <c r="AA41" s="957"/>
      <c r="AB41" s="957"/>
      <c r="AC41" s="958"/>
      <c r="AD41" s="234"/>
      <c r="AE41" s="956" t="s">
        <v>1204</v>
      </c>
      <c r="AF41" s="957"/>
      <c r="AG41" s="957"/>
      <c r="AH41" s="958"/>
      <c r="AI41" s="992"/>
    </row>
    <row r="42" spans="2:36" s="215" customFormat="1" ht="85">
      <c r="B42" s="230"/>
      <c r="C42" s="235" t="s">
        <v>1205</v>
      </c>
      <c r="D42" s="236"/>
      <c r="E42" s="236"/>
      <c r="F42" s="237" t="s">
        <v>1155</v>
      </c>
      <c r="G42" s="238" t="s">
        <v>1156</v>
      </c>
      <c r="H42" s="238" t="s">
        <v>1157</v>
      </c>
      <c r="I42" s="236"/>
      <c r="J42" s="236"/>
      <c r="K42" s="237" t="s">
        <v>1155</v>
      </c>
      <c r="L42" s="238" t="s">
        <v>1158</v>
      </c>
      <c r="M42" s="238" t="s">
        <v>1157</v>
      </c>
      <c r="N42" s="236"/>
      <c r="O42" s="236"/>
      <c r="P42" s="237" t="s">
        <v>1155</v>
      </c>
      <c r="Q42" s="238" t="s">
        <v>1159</v>
      </c>
      <c r="R42" s="238" t="s">
        <v>1157</v>
      </c>
      <c r="S42" s="952"/>
      <c r="T42" s="236"/>
      <c r="U42" s="236"/>
      <c r="V42" s="237" t="s">
        <v>1155</v>
      </c>
      <c r="W42" s="238" t="s">
        <v>1156</v>
      </c>
      <c r="X42" s="238" t="s">
        <v>1157</v>
      </c>
      <c r="Y42" s="236"/>
      <c r="Z42" s="236"/>
      <c r="AA42" s="237" t="s">
        <v>1155</v>
      </c>
      <c r="AB42" s="238" t="s">
        <v>1158</v>
      </c>
      <c r="AC42" s="238" t="s">
        <v>1157</v>
      </c>
      <c r="AD42" s="236"/>
      <c r="AE42" s="236"/>
      <c r="AF42" s="237" t="s">
        <v>1155</v>
      </c>
      <c r="AG42" s="238" t="s">
        <v>1159</v>
      </c>
      <c r="AH42" s="238" t="s">
        <v>1157</v>
      </c>
      <c r="AI42" s="952"/>
    </row>
    <row r="43" spans="2:36" s="215" customFormat="1" ht="17">
      <c r="B43" s="67">
        <v>1</v>
      </c>
      <c r="C43" s="239" t="s">
        <v>1222</v>
      </c>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40"/>
    </row>
    <row r="44" spans="2:36" s="215" customFormat="1" ht="17">
      <c r="B44" s="67">
        <v>2</v>
      </c>
      <c r="C44" s="241" t="s">
        <v>1206</v>
      </c>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7"/>
      <c r="AG44" s="237"/>
      <c r="AH44" s="237"/>
      <c r="AI44" s="237"/>
      <c r="AJ44" s="240"/>
    </row>
    <row r="45" spans="2:36" s="215" customFormat="1" ht="34">
      <c r="B45" s="67">
        <v>3</v>
      </c>
      <c r="C45" s="242" t="s">
        <v>1223</v>
      </c>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row>
    <row r="46" spans="2:36" s="215" customFormat="1" ht="34">
      <c r="B46" s="67">
        <v>4</v>
      </c>
      <c r="C46" s="243" t="s">
        <v>1216</v>
      </c>
      <c r="D46" s="237"/>
      <c r="E46" s="237"/>
      <c r="F46" s="237"/>
      <c r="G46" s="237"/>
      <c r="H46" s="237"/>
      <c r="I46" s="217"/>
      <c r="J46" s="217"/>
      <c r="K46" s="217"/>
      <c r="L46" s="217"/>
      <c r="M46" s="217"/>
      <c r="N46" s="237"/>
      <c r="O46" s="237"/>
      <c r="P46" s="237"/>
      <c r="Q46" s="237"/>
      <c r="R46" s="237"/>
      <c r="S46" s="237"/>
      <c r="T46" s="237"/>
      <c r="U46" s="237"/>
      <c r="V46" s="237"/>
      <c r="W46" s="237"/>
      <c r="X46" s="237"/>
      <c r="Y46" s="217"/>
      <c r="Z46" s="217"/>
      <c r="AA46" s="217"/>
      <c r="AB46" s="217"/>
      <c r="AC46" s="217"/>
      <c r="AD46" s="237"/>
      <c r="AE46" s="237"/>
      <c r="AF46" s="237"/>
      <c r="AG46" s="237"/>
      <c r="AH46" s="237"/>
      <c r="AI46" s="237"/>
    </row>
    <row r="47" spans="2:36" s="215" customFormat="1" ht="17">
      <c r="B47" s="67">
        <v>5</v>
      </c>
      <c r="C47" s="243" t="s">
        <v>1170</v>
      </c>
      <c r="D47" s="237"/>
      <c r="E47" s="237"/>
      <c r="F47" s="237"/>
      <c r="G47" s="237"/>
      <c r="H47" s="237"/>
      <c r="I47" s="217"/>
      <c r="J47" s="217"/>
      <c r="K47" s="217"/>
      <c r="L47" s="217"/>
      <c r="M47" s="217"/>
      <c r="N47" s="237"/>
      <c r="O47" s="237"/>
      <c r="P47" s="237"/>
      <c r="Q47" s="237"/>
      <c r="R47" s="237"/>
      <c r="S47" s="237"/>
      <c r="T47" s="237"/>
      <c r="U47" s="237"/>
      <c r="V47" s="237"/>
      <c r="W47" s="237"/>
      <c r="X47" s="237"/>
      <c r="Y47" s="217"/>
      <c r="Z47" s="217"/>
      <c r="AA47" s="217"/>
      <c r="AB47" s="217"/>
      <c r="AC47" s="217"/>
      <c r="AD47" s="237"/>
      <c r="AE47" s="237"/>
      <c r="AF47" s="237"/>
      <c r="AG47" s="237"/>
      <c r="AH47" s="237"/>
      <c r="AI47" s="237"/>
    </row>
    <row r="48" spans="2:36" s="215" customFormat="1" ht="34">
      <c r="B48" s="67">
        <v>5</v>
      </c>
      <c r="C48" s="242" t="s">
        <v>1224</v>
      </c>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row>
    <row r="49" spans="2:6">
      <c r="B49" s="190"/>
    </row>
    <row r="50" spans="2:6">
      <c r="B50" s="190"/>
    </row>
    <row r="51" spans="2:6">
      <c r="B51" s="226" t="s">
        <v>1225</v>
      </c>
    </row>
    <row r="52" spans="2:6">
      <c r="B52" s="190"/>
    </row>
    <row r="53" spans="2:6" s="71" customFormat="1" ht="43.25" customHeight="1">
      <c r="B53" s="244"/>
      <c r="C53" s="245" t="s">
        <v>1138</v>
      </c>
      <c r="D53" s="246"/>
      <c r="E53" s="247"/>
      <c r="F53" s="1000" t="s">
        <v>1139</v>
      </c>
    </row>
    <row r="54" spans="2:6" s="71" customFormat="1" ht="68">
      <c r="B54" s="244"/>
      <c r="C54" s="248" t="s">
        <v>1226</v>
      </c>
      <c r="D54" s="248" t="s">
        <v>1227</v>
      </c>
      <c r="E54" s="248" t="s">
        <v>1228</v>
      </c>
      <c r="F54" s="1001"/>
    </row>
    <row r="55" spans="2:6" s="71" customFormat="1">
      <c r="B55" s="244" t="s">
        <v>1229</v>
      </c>
      <c r="C55" s="244"/>
      <c r="D55" s="244"/>
      <c r="E55" s="244"/>
      <c r="F55" s="244"/>
    </row>
    <row r="56" spans="2:6" s="71" customFormat="1">
      <c r="B56" s="244" t="s">
        <v>1230</v>
      </c>
      <c r="C56" s="244"/>
      <c r="D56" s="244"/>
      <c r="E56" s="244"/>
      <c r="F56" s="244"/>
    </row>
    <row r="57" spans="2:6">
      <c r="B57" s="190"/>
    </row>
    <row r="58" spans="2:6">
      <c r="B58" s="190"/>
    </row>
    <row r="59" spans="2:6">
      <c r="B59" s="190"/>
    </row>
    <row r="60" spans="2:6">
      <c r="B60" s="190"/>
    </row>
    <row r="61" spans="2:6">
      <c r="B61" s="190"/>
    </row>
    <row r="62" spans="2:6">
      <c r="B62" s="190"/>
    </row>
    <row r="63" spans="2:6">
      <c r="B63" s="190"/>
    </row>
    <row r="64" spans="2:6">
      <c r="B64" s="190"/>
    </row>
    <row r="65" s="190" customFormat="1"/>
    <row r="66" s="190" customFormat="1"/>
    <row r="67" s="190" customFormat="1"/>
    <row r="68" s="190" customFormat="1"/>
    <row r="69" s="190" customFormat="1"/>
    <row r="70" s="190" customFormat="1"/>
    <row r="71" s="190" customFormat="1"/>
    <row r="72" s="190" customFormat="1"/>
    <row r="73" s="190" customFormat="1"/>
    <row r="74" s="190" customFormat="1"/>
    <row r="75" s="190" customFormat="1"/>
    <row r="76" s="190" customFormat="1"/>
    <row r="77" s="190" customFormat="1"/>
    <row r="78" s="190" customFormat="1"/>
    <row r="79" s="190" customFormat="1"/>
    <row r="80" s="190" customFormat="1"/>
    <row r="81" s="190" customFormat="1"/>
    <row r="82" s="190" customFormat="1"/>
    <row r="83" s="190" customFormat="1"/>
    <row r="84" s="190" customFormat="1"/>
    <row r="85" s="190" customFormat="1"/>
    <row r="86" s="190" customFormat="1"/>
    <row r="87" s="190" customFormat="1"/>
    <row r="88" s="190" customFormat="1"/>
    <row r="89" s="190" customFormat="1"/>
    <row r="90" s="190" customFormat="1"/>
    <row r="91" s="190" customFormat="1"/>
    <row r="92" s="190" customFormat="1"/>
    <row r="93" s="190" customFormat="1"/>
    <row r="94" s="190" customFormat="1"/>
    <row r="95" s="190" customFormat="1"/>
    <row r="96" s="190" customFormat="1"/>
    <row r="97" s="190" customFormat="1"/>
    <row r="98" s="190" customFormat="1"/>
    <row r="99" s="190" customFormat="1"/>
    <row r="100" s="190" customFormat="1"/>
    <row r="101" s="190" customFormat="1"/>
    <row r="102" s="190" customFormat="1"/>
    <row r="103" s="190" customFormat="1"/>
    <row r="104" s="190" customFormat="1"/>
    <row r="105" s="190" customFormat="1"/>
    <row r="106" s="190" customFormat="1"/>
    <row r="107" s="190" customFormat="1"/>
    <row r="108" s="190" customFormat="1"/>
    <row r="109" s="190" customFormat="1"/>
    <row r="110" s="190" customFormat="1"/>
    <row r="111" s="190" customFormat="1"/>
    <row r="112" s="190" customFormat="1"/>
    <row r="113" s="190" customFormat="1"/>
    <row r="114" s="190" customFormat="1"/>
    <row r="115" s="190" customFormat="1"/>
    <row r="116" s="190" customFormat="1"/>
    <row r="117" s="190" customFormat="1"/>
    <row r="118" s="190" customFormat="1"/>
    <row r="119" s="190" customFormat="1"/>
    <row r="120" s="190" customFormat="1"/>
    <row r="121" s="190" customFormat="1"/>
    <row r="122" s="190" customFormat="1"/>
    <row r="123" s="190" customFormat="1"/>
    <row r="124" s="190" customFormat="1"/>
    <row r="125" s="190" customFormat="1"/>
    <row r="126" s="190" customFormat="1"/>
    <row r="127" s="190" customFormat="1"/>
    <row r="128" s="190" customFormat="1"/>
    <row r="129" s="190" customFormat="1"/>
    <row r="130" s="190" customFormat="1"/>
    <row r="131" s="190" customFormat="1"/>
    <row r="132" s="190" customFormat="1"/>
    <row r="133" s="190" customFormat="1"/>
    <row r="134" s="190" customFormat="1"/>
    <row r="135" s="190" customFormat="1"/>
    <row r="136" s="190" customFormat="1"/>
    <row r="137" s="190" customFormat="1"/>
    <row r="138" s="190" customFormat="1"/>
    <row r="139" s="190" customFormat="1"/>
    <row r="140" s="190" customFormat="1"/>
    <row r="141" s="190" customFormat="1"/>
    <row r="142" s="190" customFormat="1"/>
    <row r="143" s="190" customFormat="1"/>
    <row r="144" s="190" customFormat="1"/>
    <row r="145" s="190" customFormat="1"/>
    <row r="146" s="190" customFormat="1"/>
    <row r="147" s="190" customFormat="1"/>
    <row r="148" s="190" customFormat="1"/>
    <row r="149" s="190" customFormat="1"/>
    <row r="150" s="190" customFormat="1"/>
    <row r="151" s="190" customFormat="1"/>
    <row r="152" s="190" customFormat="1"/>
    <row r="153" s="190" customFormat="1"/>
    <row r="154" s="190" customFormat="1"/>
    <row r="155" s="190" customFormat="1"/>
    <row r="156" s="190" customFormat="1"/>
    <row r="157" s="190" customFormat="1"/>
    <row r="158" s="190" customFormat="1"/>
    <row r="159" s="190" customFormat="1"/>
    <row r="160" s="190" customFormat="1"/>
    <row r="161" s="190" customFormat="1"/>
    <row r="162" s="190" customFormat="1"/>
    <row r="163" s="190" customFormat="1"/>
    <row r="164" s="190" customFormat="1"/>
    <row r="165" s="190" customFormat="1"/>
    <row r="166" s="190" customFormat="1"/>
    <row r="167" s="190" customFormat="1"/>
    <row r="168" s="190" customFormat="1"/>
    <row r="169" s="190" customFormat="1"/>
    <row r="170" s="190" customFormat="1"/>
    <row r="171" s="190" customFormat="1"/>
    <row r="172" s="190" customFormat="1"/>
    <row r="173" s="190" customFormat="1"/>
    <row r="174" s="190" customFormat="1"/>
    <row r="175" s="190" customFormat="1"/>
    <row r="176" s="190" customFormat="1"/>
    <row r="177" s="190" customFormat="1"/>
    <row r="178" s="190" customFormat="1"/>
    <row r="179" s="190" customFormat="1"/>
    <row r="180" s="190" customFormat="1"/>
    <row r="181" s="190" customFormat="1"/>
    <row r="182" s="190" customFormat="1"/>
    <row r="183" s="190" customFormat="1"/>
    <row r="184" s="190" customFormat="1"/>
    <row r="185" s="190" customFormat="1"/>
    <row r="186" s="190" customFormat="1"/>
    <row r="187" s="190" customFormat="1"/>
    <row r="188" s="190" customFormat="1"/>
    <row r="189" s="190" customFormat="1"/>
    <row r="190" s="190" customFormat="1"/>
    <row r="191" s="190" customFormat="1"/>
    <row r="192" s="190" customFormat="1"/>
    <row r="193" s="190" customFormat="1"/>
    <row r="194" s="190" customFormat="1"/>
    <row r="195" s="190" customFormat="1"/>
    <row r="196" s="190" customFormat="1"/>
    <row r="197" s="190" customFormat="1"/>
    <row r="198" s="190" customFormat="1"/>
    <row r="199" s="190" customFormat="1"/>
    <row r="200" s="190" customFormat="1"/>
    <row r="201" s="190" customFormat="1"/>
    <row r="202" s="190" customFormat="1"/>
    <row r="203" s="190" customFormat="1"/>
    <row r="204" s="190" customFormat="1"/>
    <row r="205" s="190" customFormat="1"/>
    <row r="206" s="190" customFormat="1"/>
    <row r="207" s="190" customFormat="1"/>
    <row r="208" s="190" customFormat="1"/>
    <row r="209" s="190" customFormat="1"/>
    <row r="210" s="190" customFormat="1"/>
    <row r="211" s="190" customFormat="1"/>
    <row r="212" s="190" customFormat="1"/>
    <row r="213" s="190" customFormat="1"/>
    <row r="214" s="190" customFormat="1"/>
    <row r="215" s="190" customFormat="1"/>
    <row r="216" s="190" customFormat="1"/>
    <row r="217" s="190" customFormat="1"/>
    <row r="218" s="190" customFormat="1"/>
    <row r="219" s="190" customFormat="1"/>
    <row r="220" s="190" customFormat="1"/>
    <row r="221" s="190" customFormat="1"/>
    <row r="222" s="190" customFormat="1"/>
    <row r="223" s="190" customFormat="1"/>
    <row r="224" s="190" customFormat="1"/>
    <row r="225" s="190" customFormat="1"/>
    <row r="226" s="190" customFormat="1"/>
    <row r="227" s="190" customFormat="1"/>
    <row r="228" s="190" customFormat="1"/>
    <row r="229" s="190" customFormat="1"/>
    <row r="230" s="190" customFormat="1"/>
    <row r="231" s="190" customFormat="1"/>
    <row r="232" s="190" customFormat="1"/>
    <row r="233" s="190" customFormat="1"/>
    <row r="234" s="190" customFormat="1"/>
    <row r="235" s="190" customFormat="1"/>
    <row r="236" s="190" customFormat="1"/>
    <row r="237" s="190" customFormat="1"/>
    <row r="238" s="190" customFormat="1"/>
    <row r="239" s="190" customFormat="1"/>
    <row r="240" s="190" customFormat="1"/>
    <row r="241" s="190" customFormat="1"/>
    <row r="242" s="190" customFormat="1"/>
    <row r="243" s="190" customFormat="1"/>
    <row r="244" s="190" customFormat="1"/>
    <row r="245" s="190" customFormat="1"/>
    <row r="246" s="190" customFormat="1"/>
    <row r="247" s="190" customFormat="1"/>
    <row r="248" s="190" customFormat="1"/>
    <row r="249" s="190" customFormat="1"/>
    <row r="250" s="190" customFormat="1"/>
    <row r="251" s="190" customFormat="1"/>
    <row r="252" s="190" customFormat="1"/>
    <row r="253" s="190" customFormat="1"/>
    <row r="254" s="190" customFormat="1"/>
    <row r="255" s="190" customFormat="1"/>
    <row r="256" s="190" customFormat="1"/>
    <row r="257" s="190" customFormat="1"/>
    <row r="258" s="190" customFormat="1"/>
    <row r="259" s="190" customFormat="1"/>
    <row r="260" s="190" customFormat="1"/>
    <row r="261" s="190" customFormat="1"/>
    <row r="262" s="190" customFormat="1"/>
    <row r="263" s="190" customFormat="1"/>
    <row r="264" s="190" customFormat="1"/>
    <row r="265" s="190" customFormat="1"/>
    <row r="266" s="190" customFormat="1"/>
    <row r="267" s="190" customFormat="1"/>
    <row r="268" s="190" customFormat="1"/>
    <row r="269" s="190" customFormat="1"/>
    <row r="270" s="190" customFormat="1"/>
    <row r="271" s="190" customFormat="1"/>
    <row r="272" s="190" customFormat="1"/>
    <row r="273" s="190" customFormat="1"/>
    <row r="274" s="190" customFormat="1"/>
    <row r="275" s="190" customFormat="1"/>
    <row r="276" s="190" customFormat="1"/>
    <row r="277" s="190" customFormat="1"/>
    <row r="278" s="190" customFormat="1"/>
    <row r="279" s="190" customFormat="1"/>
    <row r="280" s="190" customFormat="1"/>
    <row r="281" s="190" customFormat="1"/>
    <row r="282" s="190" customFormat="1"/>
    <row r="283" s="190" customFormat="1"/>
    <row r="284" s="190" customFormat="1"/>
    <row r="285" s="190" customFormat="1"/>
    <row r="286" s="190" customFormat="1"/>
    <row r="287" s="190" customFormat="1"/>
    <row r="288" s="190" customFormat="1"/>
    <row r="289" s="190" customFormat="1"/>
    <row r="290" s="190" customFormat="1"/>
  </sheetData>
  <mergeCells count="36">
    <mergeCell ref="K10:N10"/>
    <mergeCell ref="P10:S10"/>
    <mergeCell ref="B37:C37"/>
    <mergeCell ref="D38:S38"/>
    <mergeCell ref="T38:AI38"/>
    <mergeCell ref="B7:C11"/>
    <mergeCell ref="D7:S7"/>
    <mergeCell ref="D8:D11"/>
    <mergeCell ref="E8:I8"/>
    <mergeCell ref="J8:N8"/>
    <mergeCell ref="O8:S8"/>
    <mergeCell ref="E9:I9"/>
    <mergeCell ref="J9:N9"/>
    <mergeCell ref="O9:S9"/>
    <mergeCell ref="F10:I10"/>
    <mergeCell ref="F53:F54"/>
    <mergeCell ref="AD39:AI39"/>
    <mergeCell ref="D40:H40"/>
    <mergeCell ref="I40:M40"/>
    <mergeCell ref="N40:R40"/>
    <mergeCell ref="S40:S42"/>
    <mergeCell ref="T40:X40"/>
    <mergeCell ref="Y40:AC40"/>
    <mergeCell ref="AD40:AH40"/>
    <mergeCell ref="AI40:AI42"/>
    <mergeCell ref="E41:H41"/>
    <mergeCell ref="D39:H39"/>
    <mergeCell ref="I39:M39"/>
    <mergeCell ref="N39:R39"/>
    <mergeCell ref="T39:X39"/>
    <mergeCell ref="Y39:AC39"/>
    <mergeCell ref="J41:M41"/>
    <mergeCell ref="O41:R41"/>
    <mergeCell ref="U41:X41"/>
    <mergeCell ref="Z41:AC41"/>
    <mergeCell ref="AE41:AH41"/>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DD04-750E-544C-8F85-28E8C8D4CA9F}">
  <dimension ref="B1:H24"/>
  <sheetViews>
    <sheetView topLeftCell="C1" workbookViewId="0">
      <selection activeCell="C26" sqref="C26"/>
    </sheetView>
  </sheetViews>
  <sheetFormatPr baseColWidth="10" defaultColWidth="8.5" defaultRowHeight="16"/>
  <cols>
    <col min="1" max="1" width="3.5" style="179" customWidth="1"/>
    <col min="2" max="2" width="5.5" style="179" customWidth="1"/>
    <col min="3" max="3" width="45.5" style="179" customWidth="1"/>
    <col min="4" max="4" width="62.1640625" style="179" bestFit="1" customWidth="1"/>
    <col min="5" max="8" width="30.5" style="179" customWidth="1"/>
    <col min="9" max="16384" width="8.5" style="179"/>
  </cols>
  <sheetData>
    <row r="1" spans="2:8" ht="85">
      <c r="C1" s="180" t="s">
        <v>1231</v>
      </c>
    </row>
    <row r="2" spans="2:8">
      <c r="C2" s="181" t="s">
        <v>1232</v>
      </c>
    </row>
    <row r="4" spans="2:8">
      <c r="C4" s="182" t="s">
        <v>211</v>
      </c>
      <c r="D4" s="182" t="s">
        <v>212</v>
      </c>
      <c r="E4" s="182" t="s">
        <v>213</v>
      </c>
      <c r="F4" s="182" t="s">
        <v>298</v>
      </c>
      <c r="G4" s="182" t="s">
        <v>299</v>
      </c>
      <c r="H4" s="182" t="s">
        <v>378</v>
      </c>
    </row>
    <row r="5" spans="2:8" ht="34">
      <c r="C5" s="188" t="s">
        <v>1233</v>
      </c>
      <c r="D5" s="188" t="s">
        <v>1234</v>
      </c>
      <c r="E5" s="183" t="s">
        <v>1235</v>
      </c>
      <c r="F5" s="157" t="s">
        <v>1236</v>
      </c>
      <c r="G5" s="157" t="s">
        <v>1237</v>
      </c>
      <c r="H5" s="183" t="s">
        <v>1238</v>
      </c>
    </row>
    <row r="6" spans="2:8" ht="14.75" customHeight="1">
      <c r="B6" s="182">
        <v>1</v>
      </c>
      <c r="C6" s="951" t="s">
        <v>1239</v>
      </c>
      <c r="D6" s="185" t="s">
        <v>1207</v>
      </c>
      <c r="E6" s="185"/>
      <c r="F6" s="54"/>
      <c r="G6" s="54"/>
      <c r="H6" s="185"/>
    </row>
    <row r="7" spans="2:8">
      <c r="B7" s="182">
        <v>2</v>
      </c>
      <c r="C7" s="992"/>
      <c r="D7" s="185" t="s">
        <v>448</v>
      </c>
      <c r="E7" s="185"/>
      <c r="F7" s="54"/>
      <c r="G7" s="54"/>
      <c r="H7" s="185"/>
    </row>
    <row r="8" spans="2:8">
      <c r="B8" s="182">
        <v>3</v>
      </c>
      <c r="C8" s="992"/>
      <c r="D8" s="187" t="s">
        <v>1075</v>
      </c>
      <c r="E8" s="185"/>
      <c r="F8" s="54"/>
      <c r="G8" s="54"/>
      <c r="H8" s="185"/>
    </row>
    <row r="9" spans="2:8">
      <c r="B9" s="182">
        <v>4</v>
      </c>
      <c r="C9" s="992"/>
      <c r="D9" s="185" t="s">
        <v>452</v>
      </c>
      <c r="E9" s="185"/>
      <c r="F9" s="54"/>
      <c r="G9" s="54"/>
      <c r="H9" s="185"/>
    </row>
    <row r="10" spans="2:8">
      <c r="B10" s="182">
        <v>5</v>
      </c>
      <c r="C10" s="992"/>
      <c r="D10" s="187" t="s">
        <v>1076</v>
      </c>
      <c r="E10" s="185"/>
      <c r="F10" s="54"/>
      <c r="G10" s="54"/>
      <c r="H10" s="185"/>
    </row>
    <row r="11" spans="2:8">
      <c r="B11" s="182">
        <v>6</v>
      </c>
      <c r="C11" s="992"/>
      <c r="D11" s="187" t="s">
        <v>1240</v>
      </c>
      <c r="E11" s="185"/>
      <c r="F11" s="54"/>
      <c r="G11" s="54"/>
      <c r="H11" s="185"/>
    </row>
    <row r="12" spans="2:8">
      <c r="B12" s="182">
        <v>7</v>
      </c>
      <c r="C12" s="952"/>
      <c r="D12" s="185" t="s">
        <v>1241</v>
      </c>
      <c r="E12" s="185"/>
      <c r="F12" s="54"/>
      <c r="G12" s="54"/>
      <c r="H12" s="185"/>
    </row>
    <row r="13" spans="2:8" ht="14.75" customHeight="1">
      <c r="B13" s="182">
        <v>8</v>
      </c>
      <c r="C13" s="951" t="s">
        <v>1242</v>
      </c>
      <c r="D13" s="185" t="s">
        <v>1207</v>
      </c>
      <c r="E13" s="185"/>
      <c r="F13" s="54"/>
      <c r="G13" s="54"/>
      <c r="H13" s="185"/>
    </row>
    <row r="14" spans="2:8">
      <c r="B14" s="182">
        <v>9</v>
      </c>
      <c r="C14" s="992"/>
      <c r="D14" s="185" t="s">
        <v>448</v>
      </c>
      <c r="E14" s="185"/>
      <c r="F14" s="54"/>
      <c r="G14" s="54"/>
      <c r="H14" s="185"/>
    </row>
    <row r="15" spans="2:8">
      <c r="B15" s="182">
        <v>10</v>
      </c>
      <c r="C15" s="992"/>
      <c r="D15" s="187" t="s">
        <v>1075</v>
      </c>
      <c r="E15" s="185"/>
      <c r="F15" s="54"/>
      <c r="G15" s="54"/>
      <c r="H15" s="185"/>
    </row>
    <row r="16" spans="2:8">
      <c r="B16" s="182">
        <v>11</v>
      </c>
      <c r="C16" s="992"/>
      <c r="D16" s="185" t="s">
        <v>452</v>
      </c>
      <c r="E16" s="185"/>
      <c r="F16" s="54"/>
      <c r="G16" s="54"/>
      <c r="H16" s="185"/>
    </row>
    <row r="17" spans="2:8">
      <c r="B17" s="182">
        <v>12</v>
      </c>
      <c r="C17" s="992"/>
      <c r="D17" s="187" t="s">
        <v>1076</v>
      </c>
      <c r="E17" s="185"/>
      <c r="F17" s="54"/>
      <c r="G17" s="54"/>
      <c r="H17" s="185"/>
    </row>
    <row r="18" spans="2:8">
      <c r="B18" s="182">
        <v>13</v>
      </c>
      <c r="C18" s="992"/>
      <c r="D18" s="187" t="s">
        <v>1240</v>
      </c>
      <c r="E18" s="185"/>
      <c r="F18" s="54"/>
      <c r="G18" s="54"/>
      <c r="H18" s="185"/>
    </row>
    <row r="19" spans="2:8">
      <c r="B19" s="182">
        <v>14</v>
      </c>
      <c r="C19" s="952"/>
      <c r="D19" s="185" t="s">
        <v>1241</v>
      </c>
      <c r="E19" s="185"/>
      <c r="F19" s="54"/>
      <c r="G19" s="54"/>
      <c r="H19" s="185"/>
    </row>
    <row r="24" spans="2:8" ht="12.75" customHeight="1">
      <c r="C24" s="180"/>
    </row>
  </sheetData>
  <mergeCells count="2">
    <mergeCell ref="C6:C12"/>
    <mergeCell ref="C13: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1025F-D2AC-4DF2-81F5-C6B8E064FEA9}">
  <dimension ref="B2:P45"/>
  <sheetViews>
    <sheetView showGridLines="0" topLeftCell="A22" zoomScaleNormal="100" workbookViewId="0">
      <selection activeCell="H7" sqref="H7"/>
    </sheetView>
  </sheetViews>
  <sheetFormatPr baseColWidth="10" defaultColWidth="9.1640625" defaultRowHeight="16"/>
  <cols>
    <col min="1" max="1" width="4.5" style="93" customWidth="1"/>
    <col min="2" max="2" width="7.5" style="93" customWidth="1"/>
    <col min="3" max="3" width="52.5" style="93" customWidth="1"/>
    <col min="4" max="6" width="28.5" style="93" customWidth="1"/>
    <col min="7" max="7" width="9.1640625" style="93" customWidth="1"/>
    <col min="8" max="8" width="70" style="93" customWidth="1"/>
    <col min="9" max="9" width="73.1640625" style="93" customWidth="1"/>
    <col min="10" max="16384" width="9.1640625" style="93"/>
  </cols>
  <sheetData>
    <row r="2" spans="2:16" s="92" customFormat="1">
      <c r="B2" s="91" t="s">
        <v>252</v>
      </c>
    </row>
    <row r="3" spans="2:16">
      <c r="H3" s="94"/>
      <c r="J3" s="95"/>
      <c r="K3" s="95"/>
      <c r="L3" s="95"/>
      <c r="M3" s="95"/>
      <c r="N3" s="95"/>
      <c r="O3" s="95"/>
      <c r="P3" s="95"/>
    </row>
    <row r="4" spans="2:16">
      <c r="H4" s="96"/>
      <c r="I4" s="95"/>
      <c r="J4" s="95"/>
      <c r="K4" s="95"/>
      <c r="L4" s="95"/>
      <c r="M4" s="95"/>
      <c r="N4" s="95"/>
      <c r="O4" s="95"/>
      <c r="P4" s="95"/>
    </row>
    <row r="5" spans="2:16" ht="17">
      <c r="B5" s="699"/>
      <c r="C5" s="709"/>
      <c r="D5" s="703" t="s">
        <v>253</v>
      </c>
      <c r="E5" s="703"/>
      <c r="F5" s="47" t="s">
        <v>254</v>
      </c>
      <c r="H5" s="97"/>
      <c r="I5" s="95"/>
      <c r="J5" s="95"/>
      <c r="K5" s="95"/>
      <c r="L5" s="95"/>
      <c r="M5" s="95"/>
      <c r="N5" s="95"/>
      <c r="O5" s="95"/>
      <c r="P5" s="95"/>
    </row>
    <row r="6" spans="2:16" ht="17">
      <c r="B6" s="699"/>
      <c r="C6" s="709"/>
      <c r="D6" s="47" t="s">
        <v>211</v>
      </c>
      <c r="E6" s="47" t="s">
        <v>212</v>
      </c>
      <c r="F6" s="47" t="s">
        <v>213</v>
      </c>
      <c r="H6" s="61"/>
      <c r="J6" s="95"/>
      <c r="K6" s="95"/>
      <c r="L6" s="95"/>
      <c r="M6" s="95"/>
      <c r="N6" s="95"/>
      <c r="O6" s="95"/>
      <c r="P6" s="95"/>
    </row>
    <row r="7" spans="2:16">
      <c r="B7" s="710"/>
      <c r="C7" s="711"/>
      <c r="D7" s="453">
        <v>45838</v>
      </c>
      <c r="E7" s="453">
        <v>45747</v>
      </c>
      <c r="F7" s="453">
        <v>45838</v>
      </c>
      <c r="H7" s="61"/>
      <c r="J7" s="95"/>
      <c r="K7" s="95"/>
      <c r="L7" s="95"/>
      <c r="M7" s="95"/>
      <c r="N7" s="95"/>
      <c r="O7" s="95"/>
      <c r="P7" s="95"/>
    </row>
    <row r="8" spans="2:16" ht="17">
      <c r="B8" s="47">
        <v>1</v>
      </c>
      <c r="C8" s="47" t="s">
        <v>255</v>
      </c>
      <c r="D8" s="99">
        <v>1648.28</v>
      </c>
      <c r="E8" s="99">
        <v>1622.54</v>
      </c>
      <c r="F8" s="100">
        <f>D8*8%</f>
        <v>131.86240000000001</v>
      </c>
      <c r="H8" s="61"/>
      <c r="J8" s="95"/>
      <c r="K8" s="95"/>
      <c r="L8" s="95"/>
      <c r="M8" s="95"/>
      <c r="N8" s="95"/>
      <c r="O8" s="95"/>
      <c r="P8" s="95"/>
    </row>
    <row r="9" spans="2:16" ht="17">
      <c r="B9" s="47">
        <v>2</v>
      </c>
      <c r="C9" s="101" t="s">
        <v>256</v>
      </c>
      <c r="D9" s="99">
        <v>1648.28</v>
      </c>
      <c r="E9" s="99">
        <v>1622.54</v>
      </c>
      <c r="F9" s="100">
        <f>D9*8%</f>
        <v>131.86240000000001</v>
      </c>
      <c r="H9" s="61"/>
    </row>
    <row r="10" spans="2:16" ht="17">
      <c r="B10" s="47">
        <v>3</v>
      </c>
      <c r="C10" s="101" t="s">
        <v>257</v>
      </c>
      <c r="D10" s="102" t="s">
        <v>90</v>
      </c>
      <c r="E10" s="103" t="s">
        <v>90</v>
      </c>
      <c r="F10" s="104" t="s">
        <v>90</v>
      </c>
      <c r="H10" s="105"/>
      <c r="I10" s="95"/>
      <c r="J10" s="95"/>
      <c r="K10" s="95"/>
      <c r="L10" s="95"/>
    </row>
    <row r="11" spans="2:16" ht="17">
      <c r="B11" s="47">
        <v>4</v>
      </c>
      <c r="C11" s="101" t="s">
        <v>258</v>
      </c>
      <c r="D11" s="106" t="s">
        <v>90</v>
      </c>
      <c r="E11" s="107" t="s">
        <v>90</v>
      </c>
      <c r="F11" s="107" t="s">
        <v>90</v>
      </c>
      <c r="H11" s="61"/>
      <c r="I11" s="95"/>
      <c r="J11" s="95"/>
      <c r="K11" s="95"/>
      <c r="L11" s="95"/>
    </row>
    <row r="12" spans="2:16" ht="34">
      <c r="B12" s="47" t="s">
        <v>259</v>
      </c>
      <c r="C12" s="101" t="s">
        <v>260</v>
      </c>
      <c r="D12" s="106" t="s">
        <v>90</v>
      </c>
      <c r="E12" s="107" t="s">
        <v>90</v>
      </c>
      <c r="F12" s="107" t="s">
        <v>90</v>
      </c>
      <c r="H12" s="61"/>
    </row>
    <row r="13" spans="2:16" ht="17">
      <c r="B13" s="47">
        <v>5</v>
      </c>
      <c r="C13" s="101" t="s">
        <v>261</v>
      </c>
      <c r="D13" s="106" t="s">
        <v>90</v>
      </c>
      <c r="E13" s="107" t="s">
        <v>90</v>
      </c>
      <c r="F13" s="107" t="s">
        <v>90</v>
      </c>
      <c r="H13" s="61"/>
    </row>
    <row r="14" spans="2:16" ht="17">
      <c r="B14" s="47">
        <v>6</v>
      </c>
      <c r="C14" s="47" t="s">
        <v>262</v>
      </c>
      <c r="D14" s="108" t="s">
        <v>90</v>
      </c>
      <c r="E14" s="103" t="s">
        <v>90</v>
      </c>
      <c r="F14" s="107" t="s">
        <v>90</v>
      </c>
      <c r="H14" s="61"/>
    </row>
    <row r="15" spans="2:16" ht="17">
      <c r="B15" s="47">
        <v>7</v>
      </c>
      <c r="C15" s="101" t="s">
        <v>256</v>
      </c>
      <c r="D15" s="106" t="s">
        <v>90</v>
      </c>
      <c r="E15" s="107" t="s">
        <v>90</v>
      </c>
      <c r="F15" s="107" t="s">
        <v>90</v>
      </c>
      <c r="H15" s="61"/>
    </row>
    <row r="16" spans="2:16" ht="17">
      <c r="B16" s="47">
        <v>8</v>
      </c>
      <c r="C16" s="101" t="s">
        <v>263</v>
      </c>
      <c r="D16" s="106" t="s">
        <v>90</v>
      </c>
      <c r="E16" s="107" t="s">
        <v>90</v>
      </c>
      <c r="F16" s="107" t="s">
        <v>90</v>
      </c>
      <c r="H16" s="61"/>
    </row>
    <row r="17" spans="2:11" ht="17">
      <c r="B17" s="47" t="s">
        <v>264</v>
      </c>
      <c r="C17" s="101" t="s">
        <v>265</v>
      </c>
      <c r="D17" s="102" t="s">
        <v>90</v>
      </c>
      <c r="E17" s="103" t="s">
        <v>90</v>
      </c>
      <c r="F17" s="107" t="s">
        <v>90</v>
      </c>
      <c r="H17" s="61"/>
    </row>
    <row r="18" spans="2:11" ht="17">
      <c r="B18" s="47">
        <v>9</v>
      </c>
      <c r="C18" s="101" t="s">
        <v>266</v>
      </c>
      <c r="D18" s="109" t="s">
        <v>90</v>
      </c>
      <c r="E18" s="110" t="s">
        <v>90</v>
      </c>
      <c r="F18" s="111" t="s">
        <v>90</v>
      </c>
      <c r="H18" s="105"/>
      <c r="I18" s="46"/>
    </row>
    <row r="19" spans="2:11" ht="17">
      <c r="B19" s="47">
        <v>10</v>
      </c>
      <c r="C19" s="47" t="s">
        <v>267</v>
      </c>
      <c r="D19" s="58" t="s">
        <v>90</v>
      </c>
      <c r="E19" s="58" t="s">
        <v>90</v>
      </c>
      <c r="F19" s="111" t="s">
        <v>90</v>
      </c>
      <c r="H19" s="61"/>
    </row>
    <row r="20" spans="2:11" ht="34">
      <c r="B20" s="47" t="s">
        <v>268</v>
      </c>
      <c r="C20" s="66" t="s">
        <v>269</v>
      </c>
      <c r="D20" s="58" t="s">
        <v>90</v>
      </c>
      <c r="E20" s="58" t="s">
        <v>90</v>
      </c>
      <c r="F20" s="58" t="s">
        <v>90</v>
      </c>
      <c r="H20" s="61"/>
    </row>
    <row r="21" spans="2:11" ht="34">
      <c r="B21" s="47" t="s">
        <v>270</v>
      </c>
      <c r="C21" s="47" t="s">
        <v>271</v>
      </c>
      <c r="D21" s="58" t="s">
        <v>90</v>
      </c>
      <c r="E21" s="58" t="s">
        <v>90</v>
      </c>
      <c r="F21" s="58" t="s">
        <v>90</v>
      </c>
      <c r="H21" s="61"/>
    </row>
    <row r="22" spans="2:11" ht="34">
      <c r="B22" s="47" t="s">
        <v>272</v>
      </c>
      <c r="C22" s="66" t="s">
        <v>273</v>
      </c>
      <c r="D22" s="58" t="s">
        <v>90</v>
      </c>
      <c r="E22" s="58" t="s">
        <v>90</v>
      </c>
      <c r="F22" s="58" t="s">
        <v>90</v>
      </c>
      <c r="H22" s="61"/>
    </row>
    <row r="23" spans="2:11" ht="17">
      <c r="B23" s="112">
        <v>11</v>
      </c>
      <c r="C23" s="112" t="s">
        <v>100</v>
      </c>
      <c r="D23" s="113"/>
      <c r="E23" s="113"/>
      <c r="F23" s="113"/>
      <c r="H23" s="61"/>
    </row>
    <row r="24" spans="2:11" ht="17">
      <c r="B24" s="112">
        <v>12</v>
      </c>
      <c r="C24" s="112" t="s">
        <v>100</v>
      </c>
      <c r="D24" s="113"/>
      <c r="E24" s="113"/>
      <c r="F24" s="113"/>
      <c r="H24" s="61"/>
    </row>
    <row r="25" spans="2:11" ht="17">
      <c r="B25" s="112">
        <v>13</v>
      </c>
      <c r="C25" s="112" t="s">
        <v>100</v>
      </c>
      <c r="D25" s="113"/>
      <c r="E25" s="113"/>
      <c r="F25" s="113"/>
      <c r="H25" s="61"/>
    </row>
    <row r="26" spans="2:11" ht="17">
      <c r="B26" s="112">
        <v>14</v>
      </c>
      <c r="C26" s="112" t="s">
        <v>100</v>
      </c>
      <c r="D26" s="113"/>
      <c r="E26" s="113"/>
      <c r="F26" s="113"/>
      <c r="H26" s="61"/>
    </row>
    <row r="27" spans="2:11" ht="17">
      <c r="B27" s="47">
        <v>15</v>
      </c>
      <c r="C27" s="47" t="s">
        <v>274</v>
      </c>
      <c r="D27" s="58" t="s">
        <v>90</v>
      </c>
      <c r="E27" s="111" t="s">
        <v>90</v>
      </c>
      <c r="F27" s="111" t="s">
        <v>90</v>
      </c>
      <c r="H27" s="61"/>
    </row>
    <row r="28" spans="2:11" ht="34">
      <c r="B28" s="47">
        <v>16</v>
      </c>
      <c r="C28" s="47" t="s">
        <v>275</v>
      </c>
      <c r="D28" s="106" t="s">
        <v>90</v>
      </c>
      <c r="E28" s="107" t="s">
        <v>90</v>
      </c>
      <c r="F28" s="107" t="s">
        <v>90</v>
      </c>
      <c r="H28" s="61"/>
      <c r="I28" s="95"/>
      <c r="J28" s="95"/>
      <c r="K28" s="95"/>
    </row>
    <row r="29" spans="2:11" ht="17">
      <c r="B29" s="47">
        <v>17</v>
      </c>
      <c r="C29" s="101" t="s">
        <v>276</v>
      </c>
      <c r="D29" s="114" t="s">
        <v>90</v>
      </c>
      <c r="E29" s="115" t="s">
        <v>90</v>
      </c>
      <c r="F29" s="115" t="s">
        <v>90</v>
      </c>
      <c r="H29" s="61"/>
    </row>
    <row r="30" spans="2:11" ht="17">
      <c r="B30" s="47">
        <v>18</v>
      </c>
      <c r="C30" s="101" t="s">
        <v>277</v>
      </c>
      <c r="D30" s="114" t="s">
        <v>90</v>
      </c>
      <c r="E30" s="116" t="s">
        <v>90</v>
      </c>
      <c r="F30" s="115" t="s">
        <v>90</v>
      </c>
      <c r="H30" s="61"/>
    </row>
    <row r="31" spans="2:11" ht="17">
      <c r="B31" s="47">
        <v>19</v>
      </c>
      <c r="C31" s="101" t="s">
        <v>278</v>
      </c>
      <c r="D31" s="114" t="s">
        <v>90</v>
      </c>
      <c r="E31" s="115" t="s">
        <v>90</v>
      </c>
      <c r="F31" s="115" t="s">
        <v>90</v>
      </c>
      <c r="H31" s="61"/>
    </row>
    <row r="32" spans="2:11" ht="34">
      <c r="B32" s="47" t="s">
        <v>279</v>
      </c>
      <c r="C32" s="101" t="s">
        <v>280</v>
      </c>
      <c r="D32" s="106" t="s">
        <v>90</v>
      </c>
      <c r="E32" s="115" t="s">
        <v>90</v>
      </c>
      <c r="F32" s="115" t="s">
        <v>90</v>
      </c>
      <c r="H32" s="61"/>
      <c r="I32" s="95"/>
      <c r="J32" s="95"/>
      <c r="K32" s="95"/>
    </row>
    <row r="33" spans="2:8" ht="34">
      <c r="B33" s="67">
        <v>20</v>
      </c>
      <c r="C33" s="47" t="s">
        <v>281</v>
      </c>
      <c r="D33" s="50">
        <v>24.67</v>
      </c>
      <c r="E33" s="107">
        <v>25.8</v>
      </c>
      <c r="F33" s="100">
        <f>D33*8%</f>
        <v>1.9736000000000002</v>
      </c>
      <c r="H33" s="61"/>
    </row>
    <row r="34" spans="2:8" ht="17">
      <c r="B34" s="48">
        <v>21</v>
      </c>
      <c r="C34" s="117" t="s">
        <v>282</v>
      </c>
      <c r="D34" s="58" t="s">
        <v>90</v>
      </c>
      <c r="E34" s="58" t="s">
        <v>90</v>
      </c>
      <c r="F34" s="58" t="s">
        <v>90</v>
      </c>
      <c r="G34" s="118"/>
      <c r="H34" s="61"/>
    </row>
    <row r="35" spans="2:8" ht="34">
      <c r="B35" s="48" t="s">
        <v>283</v>
      </c>
      <c r="C35" s="47" t="s">
        <v>284</v>
      </c>
      <c r="D35" s="50">
        <v>24.67</v>
      </c>
      <c r="E35" s="58">
        <v>25.8</v>
      </c>
      <c r="F35" s="100">
        <f>D35*8%</f>
        <v>1.9736000000000002</v>
      </c>
      <c r="H35" s="61"/>
    </row>
    <row r="36" spans="2:8" ht="34">
      <c r="B36" s="119">
        <v>22</v>
      </c>
      <c r="C36" s="47" t="s">
        <v>285</v>
      </c>
      <c r="D36" s="58" t="s">
        <v>90</v>
      </c>
      <c r="E36" s="58" t="s">
        <v>90</v>
      </c>
      <c r="F36" s="58" t="s">
        <v>90</v>
      </c>
      <c r="G36" s="118"/>
      <c r="H36" s="61"/>
    </row>
    <row r="37" spans="2:8" ht="34">
      <c r="B37" s="47" t="s">
        <v>286</v>
      </c>
      <c r="C37" s="47" t="s">
        <v>287</v>
      </c>
      <c r="D37" s="58" t="s">
        <v>90</v>
      </c>
      <c r="E37" s="111" t="s">
        <v>90</v>
      </c>
      <c r="F37" s="111" t="s">
        <v>90</v>
      </c>
      <c r="H37" s="61"/>
    </row>
    <row r="38" spans="2:8" ht="34">
      <c r="B38" s="47">
        <v>23</v>
      </c>
      <c r="C38" s="47" t="s">
        <v>288</v>
      </c>
      <c r="D38" s="58" t="s">
        <v>90</v>
      </c>
      <c r="E38" s="58" t="s">
        <v>90</v>
      </c>
      <c r="F38" s="120" t="s">
        <v>90</v>
      </c>
      <c r="H38" s="61"/>
    </row>
    <row r="39" spans="2:8" ht="17">
      <c r="B39" s="47">
        <v>24</v>
      </c>
      <c r="C39" s="67" t="s">
        <v>289</v>
      </c>
      <c r="D39" s="100">
        <v>91.69</v>
      </c>
      <c r="E39" s="111">
        <v>91.7</v>
      </c>
      <c r="F39" s="100">
        <f>D39*8%</f>
        <v>7.3352000000000004</v>
      </c>
      <c r="H39" s="61"/>
    </row>
    <row r="40" spans="2:8" ht="34">
      <c r="B40" s="47" t="s">
        <v>290</v>
      </c>
      <c r="C40" s="121" t="s">
        <v>291</v>
      </c>
      <c r="D40" s="122" t="s">
        <v>90</v>
      </c>
      <c r="E40" s="123" t="s">
        <v>90</v>
      </c>
      <c r="F40" s="124" t="s">
        <v>90</v>
      </c>
      <c r="H40" s="61"/>
    </row>
    <row r="41" spans="2:8" ht="34">
      <c r="B41" s="47">
        <v>25</v>
      </c>
      <c r="C41" s="47" t="s">
        <v>292</v>
      </c>
      <c r="D41" s="106" t="s">
        <v>90</v>
      </c>
      <c r="E41" s="107" t="s">
        <v>90</v>
      </c>
      <c r="F41" s="107" t="s">
        <v>90</v>
      </c>
      <c r="H41" s="61"/>
    </row>
    <row r="42" spans="2:8" ht="17">
      <c r="B42" s="47">
        <v>26</v>
      </c>
      <c r="C42" s="125" t="s">
        <v>293</v>
      </c>
      <c r="D42" s="58" t="s">
        <v>90</v>
      </c>
      <c r="E42" s="111" t="s">
        <v>90</v>
      </c>
      <c r="F42" s="126"/>
      <c r="H42" s="127"/>
    </row>
    <row r="43" spans="2:8" ht="17">
      <c r="B43" s="47">
        <v>27</v>
      </c>
      <c r="C43" s="98" t="s">
        <v>294</v>
      </c>
      <c r="D43" s="106" t="s">
        <v>90</v>
      </c>
      <c r="E43" s="107" t="s">
        <v>90</v>
      </c>
      <c r="F43" s="126"/>
      <c r="H43" s="61"/>
    </row>
    <row r="44" spans="2:8" ht="17">
      <c r="B44" s="47">
        <v>28</v>
      </c>
      <c r="C44" s="98" t="s">
        <v>295</v>
      </c>
      <c r="D44" s="106" t="s">
        <v>90</v>
      </c>
      <c r="E44" s="107" t="s">
        <v>90</v>
      </c>
      <c r="F44" s="126"/>
      <c r="H44" s="61"/>
    </row>
    <row r="45" spans="2:8" ht="17">
      <c r="B45" s="128">
        <v>29</v>
      </c>
      <c r="C45" s="128" t="s">
        <v>296</v>
      </c>
      <c r="D45" s="99">
        <f>D8+D33+D39</f>
        <v>1764.64</v>
      </c>
      <c r="E45" s="99">
        <v>1740.1</v>
      </c>
      <c r="F45" s="99">
        <f>D45*8%</f>
        <v>141.1712</v>
      </c>
      <c r="H45" s="129"/>
    </row>
  </sheetData>
  <mergeCells count="2">
    <mergeCell ref="B5:C7"/>
    <mergeCell ref="D5:E5"/>
  </mergeCells>
  <pageMargins left="0.7" right="0.7" top="0.75" bottom="0.75" header="0.3" footer="0.3"/>
  <pageSetup paperSize="9" orientation="landscape" r:id="rId1"/>
  <headerFooter>
    <oddHeader>&amp;CEN
Annex I</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E690B-3313-44E8-993F-B5E04D14E0F6}">
  <dimension ref="B2:H57"/>
  <sheetViews>
    <sheetView showGridLines="0" zoomScaleNormal="100" zoomScalePageLayoutView="80" workbookViewId="0">
      <selection activeCell="O67" sqref="O67"/>
    </sheetView>
  </sheetViews>
  <sheetFormatPr baseColWidth="10" defaultColWidth="9.1640625" defaultRowHeight="16"/>
  <cols>
    <col min="1" max="1" width="4.5" style="131" customWidth="1"/>
    <col min="2" max="2" width="8.5" style="131" customWidth="1"/>
    <col min="3" max="3" width="48.1640625" style="131" customWidth="1"/>
    <col min="4" max="8" width="19.1640625" style="131" customWidth="1"/>
    <col min="9" max="16384" width="9.1640625" style="131"/>
  </cols>
  <sheetData>
    <row r="2" spans="2:8">
      <c r="B2" s="130" t="s">
        <v>297</v>
      </c>
    </row>
    <row r="4" spans="2:8" ht="17">
      <c r="B4" s="132"/>
      <c r="C4" s="133"/>
      <c r="D4" s="134" t="s">
        <v>211</v>
      </c>
      <c r="E4" s="134" t="s">
        <v>212</v>
      </c>
      <c r="F4" s="134" t="s">
        <v>213</v>
      </c>
      <c r="G4" s="134" t="s">
        <v>298</v>
      </c>
      <c r="H4" s="134" t="s">
        <v>299</v>
      </c>
    </row>
    <row r="5" spans="2:8">
      <c r="B5" s="135"/>
      <c r="C5" s="136"/>
      <c r="D5" s="137">
        <v>45838</v>
      </c>
      <c r="E5" s="137">
        <v>45747</v>
      </c>
      <c r="F5" s="137">
        <v>45657</v>
      </c>
      <c r="G5" s="137">
        <v>45473</v>
      </c>
      <c r="H5" s="137">
        <v>45291</v>
      </c>
    </row>
    <row r="6" spans="2:8">
      <c r="B6" s="138"/>
      <c r="C6" s="715" t="s">
        <v>300</v>
      </c>
      <c r="D6" s="716"/>
      <c r="E6" s="716"/>
      <c r="F6" s="716"/>
      <c r="G6" s="716"/>
      <c r="H6" s="717"/>
    </row>
    <row r="7" spans="2:8" ht="17">
      <c r="B7" s="139">
        <v>1</v>
      </c>
      <c r="C7" s="139" t="s">
        <v>301</v>
      </c>
      <c r="D7" s="58">
        <v>256.7</v>
      </c>
      <c r="E7" s="111">
        <v>248.4</v>
      </c>
      <c r="F7" s="111">
        <v>241.2</v>
      </c>
      <c r="G7" s="111">
        <v>227.2</v>
      </c>
      <c r="H7" s="111">
        <v>217.7</v>
      </c>
    </row>
    <row r="8" spans="2:8" ht="17">
      <c r="B8" s="139">
        <v>2</v>
      </c>
      <c r="C8" s="139" t="s">
        <v>302</v>
      </c>
      <c r="D8" s="106">
        <v>287.89999999999998</v>
      </c>
      <c r="E8" s="107">
        <v>277.10000000000002</v>
      </c>
      <c r="F8" s="107">
        <v>265.89999999999998</v>
      </c>
      <c r="G8" s="107">
        <v>248.4</v>
      </c>
      <c r="H8" s="107">
        <v>233.9</v>
      </c>
    </row>
    <row r="9" spans="2:8" ht="17">
      <c r="B9" s="139">
        <v>3</v>
      </c>
      <c r="C9" s="139" t="s">
        <v>303</v>
      </c>
      <c r="D9" s="106">
        <v>360.9</v>
      </c>
      <c r="E9" s="107">
        <v>344.4</v>
      </c>
      <c r="F9" s="107">
        <v>332.9</v>
      </c>
      <c r="G9" s="107">
        <v>313.89999999999998</v>
      </c>
      <c r="H9" s="107">
        <v>292.89999999999998</v>
      </c>
    </row>
    <row r="10" spans="2:8">
      <c r="B10" s="140"/>
      <c r="C10" s="712" t="s">
        <v>304</v>
      </c>
      <c r="D10" s="713"/>
      <c r="E10" s="713"/>
      <c r="F10" s="713"/>
      <c r="G10" s="713"/>
      <c r="H10" s="714"/>
    </row>
    <row r="11" spans="2:8" ht="17">
      <c r="B11" s="139">
        <v>4</v>
      </c>
      <c r="C11" s="139" t="s">
        <v>179</v>
      </c>
      <c r="D11" s="141">
        <v>1764.6</v>
      </c>
      <c r="E11" s="141">
        <v>1740.05</v>
      </c>
      <c r="F11" s="141">
        <v>1831.9</v>
      </c>
      <c r="G11" s="141">
        <v>1637.2</v>
      </c>
      <c r="H11" s="141">
        <v>1494.3</v>
      </c>
    </row>
    <row r="12" spans="2:8" ht="17">
      <c r="B12" s="139" t="s">
        <v>305</v>
      </c>
      <c r="C12" s="125" t="s">
        <v>306</v>
      </c>
      <c r="D12" s="141">
        <v>1764.6</v>
      </c>
      <c r="E12" s="141">
        <v>1740.05</v>
      </c>
      <c r="F12" s="109"/>
      <c r="G12" s="109"/>
      <c r="H12" s="109"/>
    </row>
    <row r="13" spans="2:8">
      <c r="B13" s="140"/>
      <c r="C13" s="718" t="s">
        <v>307</v>
      </c>
      <c r="D13" s="719"/>
      <c r="E13" s="719"/>
      <c r="F13" s="719"/>
      <c r="G13" s="719"/>
      <c r="H13" s="720"/>
    </row>
    <row r="14" spans="2:8" ht="17">
      <c r="B14" s="139">
        <v>5</v>
      </c>
      <c r="C14" s="142" t="s">
        <v>308</v>
      </c>
      <c r="D14" s="64">
        <v>0.14549999999999999</v>
      </c>
      <c r="E14" s="64">
        <v>0.14280000000000001</v>
      </c>
      <c r="F14" s="143">
        <v>0.13170000000000001</v>
      </c>
      <c r="G14" s="143">
        <v>0.13880000000000001</v>
      </c>
      <c r="H14" s="143">
        <v>0.1457</v>
      </c>
    </row>
    <row r="15" spans="2:8" s="146" customFormat="1" ht="17">
      <c r="B15" s="144" t="s">
        <v>309</v>
      </c>
      <c r="C15" s="145" t="s">
        <v>100</v>
      </c>
      <c r="D15" s="144"/>
      <c r="E15" s="144"/>
      <c r="F15" s="144"/>
      <c r="G15" s="144"/>
      <c r="H15" s="144"/>
    </row>
    <row r="16" spans="2:8" s="146" customFormat="1" ht="34">
      <c r="B16" s="139" t="s">
        <v>310</v>
      </c>
      <c r="C16" s="142" t="s">
        <v>311</v>
      </c>
      <c r="D16" s="64">
        <v>0.14549999999999999</v>
      </c>
      <c r="E16" s="147">
        <v>0.14280000000000001</v>
      </c>
      <c r="F16" s="110"/>
      <c r="G16" s="110"/>
      <c r="H16" s="110"/>
    </row>
    <row r="17" spans="2:8" s="146" customFormat="1" ht="17">
      <c r="B17" s="139">
        <v>6</v>
      </c>
      <c r="C17" s="142" t="s">
        <v>312</v>
      </c>
      <c r="D17" s="64">
        <v>0.16309999999999999</v>
      </c>
      <c r="E17" s="148">
        <v>0.1593</v>
      </c>
      <c r="F17" s="149">
        <v>0.1452</v>
      </c>
      <c r="G17" s="149">
        <v>0.1517</v>
      </c>
      <c r="H17" s="149">
        <v>0.1565</v>
      </c>
    </row>
    <row r="18" spans="2:8" s="146" customFormat="1" ht="17">
      <c r="B18" s="144" t="s">
        <v>313</v>
      </c>
      <c r="C18" s="145" t="s">
        <v>100</v>
      </c>
      <c r="D18" s="144"/>
      <c r="E18" s="144"/>
      <c r="F18" s="144"/>
      <c r="G18" s="144"/>
      <c r="H18" s="144"/>
    </row>
    <row r="19" spans="2:8" s="146" customFormat="1" ht="17">
      <c r="B19" s="139" t="s">
        <v>314</v>
      </c>
      <c r="C19" s="150" t="s">
        <v>315</v>
      </c>
      <c r="D19" s="147">
        <v>0.16309999999999999</v>
      </c>
      <c r="E19" s="147">
        <v>0.1593</v>
      </c>
      <c r="F19" s="109"/>
      <c r="G19" s="109"/>
      <c r="H19" s="109"/>
    </row>
    <row r="20" spans="2:8" s="146" customFormat="1" ht="17">
      <c r="B20" s="119">
        <v>7</v>
      </c>
      <c r="C20" s="151" t="s">
        <v>316</v>
      </c>
      <c r="D20" s="147">
        <v>0.20449999999999999</v>
      </c>
      <c r="E20" s="64">
        <v>0.19789999999999999</v>
      </c>
      <c r="F20" s="143">
        <v>0.1817</v>
      </c>
      <c r="G20" s="143">
        <v>0.19170000000000001</v>
      </c>
      <c r="H20" s="143">
        <v>0.19600000000000001</v>
      </c>
    </row>
    <row r="21" spans="2:8" s="146" customFormat="1" ht="17">
      <c r="B21" s="144" t="s">
        <v>317</v>
      </c>
      <c r="C21" s="145" t="s">
        <v>100</v>
      </c>
      <c r="D21" s="144"/>
      <c r="E21" s="144"/>
      <c r="F21" s="144"/>
      <c r="G21" s="144"/>
      <c r="H21" s="144"/>
    </row>
    <row r="22" spans="2:8" s="146" customFormat="1" ht="17">
      <c r="B22" s="139" t="s">
        <v>318</v>
      </c>
      <c r="C22" s="142" t="s">
        <v>319</v>
      </c>
      <c r="D22" s="147">
        <v>0.20449999999999999</v>
      </c>
      <c r="E22" s="147">
        <v>0.19789999999999999</v>
      </c>
      <c r="F22" s="109"/>
      <c r="G22" s="109"/>
      <c r="H22" s="109"/>
    </row>
    <row r="23" spans="2:8" s="146" customFormat="1" ht="17.25" customHeight="1">
      <c r="B23" s="152"/>
      <c r="C23" s="721" t="s">
        <v>320</v>
      </c>
      <c r="D23" s="722"/>
      <c r="E23" s="722"/>
      <c r="F23" s="722"/>
      <c r="G23" s="722"/>
      <c r="H23" s="723"/>
    </row>
    <row r="24" spans="2:8" ht="34">
      <c r="B24" s="139" t="s">
        <v>321</v>
      </c>
      <c r="C24" s="47" t="s">
        <v>322</v>
      </c>
      <c r="D24" s="143">
        <v>3.2000000000000001E-2</v>
      </c>
      <c r="E24" s="143">
        <v>3.2000000000000001E-2</v>
      </c>
      <c r="F24" s="143">
        <v>3.2000000000000001E-2</v>
      </c>
      <c r="G24" s="143">
        <v>3.2000000000000001E-2</v>
      </c>
      <c r="H24" s="143">
        <v>4.4900000000000002E-2</v>
      </c>
    </row>
    <row r="25" spans="2:8" ht="34">
      <c r="B25" s="139" t="s">
        <v>323</v>
      </c>
      <c r="C25" s="47" t="s">
        <v>324</v>
      </c>
      <c r="D25" s="107">
        <v>180</v>
      </c>
      <c r="E25" s="107">
        <v>180</v>
      </c>
      <c r="F25" s="107">
        <v>180</v>
      </c>
      <c r="G25" s="107">
        <v>180</v>
      </c>
      <c r="H25" s="107">
        <v>252</v>
      </c>
    </row>
    <row r="26" spans="2:8" ht="34">
      <c r="B26" s="139" t="s">
        <v>325</v>
      </c>
      <c r="C26" s="47" t="s">
        <v>326</v>
      </c>
      <c r="D26" s="107">
        <v>240</v>
      </c>
      <c r="E26" s="107">
        <v>240</v>
      </c>
      <c r="F26" s="107">
        <v>240</v>
      </c>
      <c r="G26" s="107">
        <v>240</v>
      </c>
      <c r="H26" s="107">
        <v>337</v>
      </c>
    </row>
    <row r="27" spans="2:8" ht="17">
      <c r="B27" s="139" t="s">
        <v>327</v>
      </c>
      <c r="C27" s="47" t="s">
        <v>328</v>
      </c>
      <c r="D27" s="143">
        <v>0.112</v>
      </c>
      <c r="E27" s="143">
        <v>0.112</v>
      </c>
      <c r="F27" s="143">
        <v>0.112</v>
      </c>
      <c r="G27" s="143">
        <v>0.112</v>
      </c>
      <c r="H27" s="143">
        <v>0.1249</v>
      </c>
    </row>
    <row r="28" spans="2:8">
      <c r="B28" s="140"/>
      <c r="C28" s="696" t="s">
        <v>329</v>
      </c>
      <c r="D28" s="697"/>
      <c r="E28" s="697"/>
      <c r="F28" s="697"/>
      <c r="G28" s="697"/>
      <c r="H28" s="698"/>
    </row>
    <row r="29" spans="2:8" ht="17">
      <c r="B29" s="139">
        <v>8</v>
      </c>
      <c r="C29" s="139" t="s">
        <v>330</v>
      </c>
      <c r="D29" s="143">
        <v>2.5000000000000001E-2</v>
      </c>
      <c r="E29" s="143">
        <v>2.5000000000000001E-2</v>
      </c>
      <c r="F29" s="143">
        <v>2.5000000000000001E-2</v>
      </c>
      <c r="G29" s="143">
        <v>2.5000000000000001E-2</v>
      </c>
      <c r="H29" s="143">
        <v>2.5000000000000001E-2</v>
      </c>
    </row>
    <row r="30" spans="2:8" ht="51">
      <c r="B30" s="139" t="s">
        <v>264</v>
      </c>
      <c r="C30" s="139" t="s">
        <v>331</v>
      </c>
      <c r="D30" s="153">
        <v>0</v>
      </c>
      <c r="E30" s="153">
        <v>0</v>
      </c>
      <c r="F30" s="153">
        <v>0</v>
      </c>
      <c r="G30" s="153">
        <v>0</v>
      </c>
      <c r="H30" s="153">
        <v>0</v>
      </c>
    </row>
    <row r="31" spans="2:8" ht="17">
      <c r="B31" s="139">
        <v>9</v>
      </c>
      <c r="C31" s="139" t="s">
        <v>332</v>
      </c>
      <c r="D31" s="148">
        <v>1.15E-2</v>
      </c>
      <c r="E31" s="148">
        <v>1.0800000000000001E-2</v>
      </c>
      <c r="F31" s="143">
        <v>1.09E-2</v>
      </c>
      <c r="G31" s="143">
        <v>1.01E-2</v>
      </c>
      <c r="H31" s="143">
        <v>1.03E-2</v>
      </c>
    </row>
    <row r="32" spans="2:8" s="118" customFormat="1" ht="17">
      <c r="B32" s="139" t="s">
        <v>333</v>
      </c>
      <c r="C32" s="139" t="s">
        <v>334</v>
      </c>
      <c r="D32" s="148">
        <v>2.8999999999999998E-3</v>
      </c>
      <c r="E32" s="148">
        <v>2.7000000000000001E-3</v>
      </c>
      <c r="F32" s="143">
        <v>8.0000000000000004E-4</v>
      </c>
      <c r="G32" s="143">
        <v>6.9999999999999999E-4</v>
      </c>
      <c r="H32" s="143">
        <v>5.0000000000000001E-4</v>
      </c>
    </row>
    <row r="33" spans="2:8" s="118" customFormat="1" ht="17">
      <c r="B33" s="139">
        <v>10</v>
      </c>
      <c r="C33" s="139" t="s">
        <v>335</v>
      </c>
      <c r="D33" s="153">
        <v>0</v>
      </c>
      <c r="E33" s="153">
        <v>0</v>
      </c>
      <c r="F33" s="153">
        <v>0</v>
      </c>
      <c r="G33" s="153">
        <v>0</v>
      </c>
      <c r="H33" s="153">
        <v>0</v>
      </c>
    </row>
    <row r="34" spans="2:8" s="118" customFormat="1" ht="17">
      <c r="B34" s="139" t="s">
        <v>268</v>
      </c>
      <c r="C34" s="47" t="s">
        <v>336</v>
      </c>
      <c r="D34" s="148">
        <v>5.0000000000000001E-3</v>
      </c>
      <c r="E34" s="148">
        <v>5.0000000000000001E-3</v>
      </c>
      <c r="F34" s="153">
        <v>0</v>
      </c>
      <c r="G34" s="153">
        <v>0</v>
      </c>
      <c r="H34" s="153">
        <v>0</v>
      </c>
    </row>
    <row r="35" spans="2:8" s="118" customFormat="1" ht="17">
      <c r="B35" s="139">
        <v>11</v>
      </c>
      <c r="C35" s="139" t="s">
        <v>337</v>
      </c>
      <c r="D35" s="148">
        <v>4.4299999999999999E-2</v>
      </c>
      <c r="E35" s="148">
        <v>4.3499999999999997E-2</v>
      </c>
      <c r="F35" s="143">
        <v>3.6700000000000003E-2</v>
      </c>
      <c r="G35" s="143">
        <v>3.5799999999999998E-2</v>
      </c>
      <c r="H35" s="143">
        <v>3.5799999999999998E-2</v>
      </c>
    </row>
    <row r="36" spans="2:8" s="118" customFormat="1" ht="17">
      <c r="B36" s="139" t="s">
        <v>338</v>
      </c>
      <c r="C36" s="139" t="s">
        <v>339</v>
      </c>
      <c r="D36" s="148">
        <v>0.15629999999999999</v>
      </c>
      <c r="E36" s="148">
        <v>0.1555</v>
      </c>
      <c r="F36" s="143">
        <v>0.1487</v>
      </c>
      <c r="G36" s="143">
        <v>0.14779999999999999</v>
      </c>
      <c r="H36" s="143">
        <v>0.16070000000000001</v>
      </c>
    </row>
    <row r="37" spans="2:8" s="118" customFormat="1" ht="34">
      <c r="B37" s="139">
        <v>12</v>
      </c>
      <c r="C37" s="139" t="s">
        <v>340</v>
      </c>
      <c r="D37" s="148">
        <v>7.9100000000000004E-2</v>
      </c>
      <c r="E37" s="148">
        <v>7.5300000000000006E-2</v>
      </c>
      <c r="F37" s="143">
        <v>6.1199999999999997E-2</v>
      </c>
      <c r="G37" s="143">
        <v>6.7699999999999996E-2</v>
      </c>
      <c r="H37" s="143">
        <v>6.2799999999999995E-2</v>
      </c>
    </row>
    <row r="38" spans="2:8">
      <c r="B38" s="140"/>
      <c r="C38" s="712" t="s">
        <v>341</v>
      </c>
      <c r="D38" s="713"/>
      <c r="E38" s="713"/>
      <c r="F38" s="713"/>
      <c r="G38" s="713"/>
      <c r="H38" s="714"/>
    </row>
    <row r="39" spans="2:8" ht="17">
      <c r="B39" s="139">
        <v>13</v>
      </c>
      <c r="C39" s="139" t="s">
        <v>342</v>
      </c>
      <c r="D39" s="63">
        <v>3074.53</v>
      </c>
      <c r="E39" s="63">
        <v>2959.1</v>
      </c>
      <c r="F39" s="141">
        <v>2776.6</v>
      </c>
      <c r="G39" s="141">
        <v>2631.2</v>
      </c>
      <c r="H39" s="141">
        <v>2289.1</v>
      </c>
    </row>
    <row r="40" spans="2:8" ht="17">
      <c r="B40" s="47">
        <v>14</v>
      </c>
      <c r="C40" s="47" t="s">
        <v>343</v>
      </c>
      <c r="D40" s="148">
        <v>9.3600000000000003E-2</v>
      </c>
      <c r="E40" s="148">
        <v>9.3600000000000003E-2</v>
      </c>
      <c r="F40" s="149">
        <v>9.5799999999999996E-2</v>
      </c>
      <c r="G40" s="149">
        <v>9.4399999999999998E-2</v>
      </c>
      <c r="H40" s="149">
        <v>0.1022</v>
      </c>
    </row>
    <row r="41" spans="2:8">
      <c r="B41" s="140"/>
      <c r="C41" s="696" t="s">
        <v>344</v>
      </c>
      <c r="D41" s="697"/>
      <c r="E41" s="697"/>
      <c r="F41" s="697"/>
      <c r="G41" s="697"/>
      <c r="H41" s="698"/>
    </row>
    <row r="42" spans="2:8" ht="34">
      <c r="B42" s="47" t="s">
        <v>345</v>
      </c>
      <c r="C42" s="47" t="s">
        <v>346</v>
      </c>
      <c r="D42" s="153">
        <v>0</v>
      </c>
      <c r="E42" s="153">
        <v>0</v>
      </c>
      <c r="F42" s="153">
        <v>0</v>
      </c>
      <c r="G42" s="153">
        <v>0</v>
      </c>
      <c r="H42" s="153">
        <v>0</v>
      </c>
    </row>
    <row r="43" spans="2:8" ht="34">
      <c r="B43" s="47" t="s">
        <v>347</v>
      </c>
      <c r="C43" s="47" t="s">
        <v>324</v>
      </c>
      <c r="D43" s="153">
        <v>0</v>
      </c>
      <c r="E43" s="153">
        <v>0</v>
      </c>
      <c r="F43" s="153">
        <v>0</v>
      </c>
      <c r="G43" s="153">
        <v>0</v>
      </c>
      <c r="H43" s="153">
        <v>0</v>
      </c>
    </row>
    <row r="44" spans="2:8" ht="17">
      <c r="B44" s="47" t="s">
        <v>348</v>
      </c>
      <c r="C44" s="47" t="s">
        <v>349</v>
      </c>
      <c r="D44" s="153">
        <v>0</v>
      </c>
      <c r="E44" s="153">
        <v>0</v>
      </c>
      <c r="F44" s="153">
        <v>0</v>
      </c>
      <c r="G44" s="153">
        <v>0</v>
      </c>
      <c r="H44" s="153">
        <v>0</v>
      </c>
    </row>
    <row r="45" spans="2:8">
      <c r="B45" s="140"/>
      <c r="C45" s="696" t="s">
        <v>350</v>
      </c>
      <c r="D45" s="697"/>
      <c r="E45" s="697"/>
      <c r="F45" s="697"/>
      <c r="G45" s="697"/>
      <c r="H45" s="698"/>
    </row>
    <row r="46" spans="2:8" ht="17">
      <c r="B46" s="47" t="s">
        <v>351</v>
      </c>
      <c r="C46" s="121" t="s">
        <v>352</v>
      </c>
      <c r="D46" s="153">
        <v>0</v>
      </c>
      <c r="E46" s="153">
        <v>0</v>
      </c>
      <c r="F46" s="153">
        <v>0</v>
      </c>
      <c r="G46" s="153">
        <v>0</v>
      </c>
      <c r="H46" s="153">
        <v>0</v>
      </c>
    </row>
    <row r="47" spans="2:8" ht="17">
      <c r="B47" s="47" t="s">
        <v>353</v>
      </c>
      <c r="C47" s="121" t="s">
        <v>354</v>
      </c>
      <c r="D47" s="64">
        <v>0.03</v>
      </c>
      <c r="E47" s="143">
        <v>0.03</v>
      </c>
      <c r="F47" s="143">
        <v>0.03</v>
      </c>
      <c r="G47" s="143">
        <v>0.03</v>
      </c>
      <c r="H47" s="143">
        <v>0.03</v>
      </c>
    </row>
    <row r="48" spans="2:8">
      <c r="B48" s="140"/>
      <c r="C48" s="712" t="s">
        <v>355</v>
      </c>
      <c r="D48" s="713"/>
      <c r="E48" s="713"/>
      <c r="F48" s="713"/>
      <c r="G48" s="713"/>
      <c r="H48" s="714"/>
    </row>
    <row r="49" spans="2:8" ht="34">
      <c r="B49" s="139">
        <v>15</v>
      </c>
      <c r="C49" s="139" t="s">
        <v>356</v>
      </c>
      <c r="D49" s="100">
        <v>470</v>
      </c>
      <c r="E49" s="111">
        <v>511.7</v>
      </c>
      <c r="F49" s="111">
        <v>523.29999999999995</v>
      </c>
      <c r="G49" s="111">
        <v>494.3</v>
      </c>
      <c r="H49" s="111">
        <v>317.3</v>
      </c>
    </row>
    <row r="50" spans="2:8" ht="17">
      <c r="B50" s="47" t="s">
        <v>357</v>
      </c>
      <c r="C50" s="47" t="s">
        <v>358</v>
      </c>
      <c r="D50" s="106">
        <v>219.3</v>
      </c>
      <c r="E50" s="107">
        <v>207.1</v>
      </c>
      <c r="F50" s="107">
        <v>187.8</v>
      </c>
      <c r="G50" s="107">
        <v>157</v>
      </c>
      <c r="H50" s="107">
        <v>124.7</v>
      </c>
    </row>
    <row r="51" spans="2:8" ht="17">
      <c r="B51" s="47" t="s">
        <v>359</v>
      </c>
      <c r="C51" s="47" t="s">
        <v>360</v>
      </c>
      <c r="D51" s="50">
        <v>54</v>
      </c>
      <c r="E51" s="107">
        <v>50.3</v>
      </c>
      <c r="F51" s="107">
        <v>50.7</v>
      </c>
      <c r="G51" s="107">
        <v>46.7</v>
      </c>
      <c r="H51" s="107">
        <v>45.5</v>
      </c>
    </row>
    <row r="52" spans="2:8" ht="17">
      <c r="B52" s="139">
        <v>16</v>
      </c>
      <c r="C52" s="139" t="s">
        <v>361</v>
      </c>
      <c r="D52" s="106">
        <v>165.3</v>
      </c>
      <c r="E52" s="107">
        <v>156.9</v>
      </c>
      <c r="F52" s="107">
        <v>137.1</v>
      </c>
      <c r="G52" s="107">
        <v>110.3</v>
      </c>
      <c r="H52" s="107">
        <v>79.2</v>
      </c>
    </row>
    <row r="53" spans="2:8" ht="17">
      <c r="B53" s="139">
        <v>17</v>
      </c>
      <c r="C53" s="139" t="s">
        <v>362</v>
      </c>
      <c r="D53" s="148">
        <v>2.944</v>
      </c>
      <c r="E53" s="148">
        <v>3.4159000000000002</v>
      </c>
      <c r="F53" s="143">
        <v>4.0023999999999997</v>
      </c>
      <c r="G53" s="143">
        <v>4.5072000000000001</v>
      </c>
      <c r="H53" s="143">
        <v>4.0384000000000002</v>
      </c>
    </row>
    <row r="54" spans="2:8">
      <c r="B54" s="140"/>
      <c r="C54" s="712" t="s">
        <v>43</v>
      </c>
      <c r="D54" s="713"/>
      <c r="E54" s="713"/>
      <c r="F54" s="713"/>
      <c r="G54" s="713"/>
      <c r="H54" s="714"/>
    </row>
    <row r="55" spans="2:8" ht="17">
      <c r="B55" s="139">
        <v>18</v>
      </c>
      <c r="C55" s="139" t="s">
        <v>363</v>
      </c>
      <c r="D55" s="63">
        <v>2843.65</v>
      </c>
      <c r="E55" s="63">
        <v>2730.8</v>
      </c>
      <c r="F55" s="63">
        <v>2578.0500000000002</v>
      </c>
      <c r="G55" s="63">
        <v>2440.3000000000002</v>
      </c>
      <c r="H55" s="63">
        <v>2109.6999999999998</v>
      </c>
    </row>
    <row r="56" spans="2:8">
      <c r="B56" s="139">
        <v>19</v>
      </c>
      <c r="C56" s="154" t="s">
        <v>364</v>
      </c>
      <c r="D56" s="63">
        <v>2004.6</v>
      </c>
      <c r="E56" s="63">
        <v>1902.1</v>
      </c>
      <c r="F56" s="63">
        <v>1765.38</v>
      </c>
      <c r="G56" s="63">
        <v>1535.1</v>
      </c>
      <c r="H56" s="63">
        <v>1348.1</v>
      </c>
    </row>
    <row r="57" spans="2:8" ht="17">
      <c r="B57" s="139">
        <v>20</v>
      </c>
      <c r="C57" s="139" t="s">
        <v>365</v>
      </c>
      <c r="D57" s="148">
        <v>1.4186000000000001</v>
      </c>
      <c r="E57" s="148">
        <v>1.4357</v>
      </c>
      <c r="F57" s="143">
        <v>1.4602999999999999</v>
      </c>
      <c r="G57" s="143">
        <v>1.5895999999999999</v>
      </c>
      <c r="H57" s="143">
        <v>1.585</v>
      </c>
    </row>
  </sheetData>
  <mergeCells count="10">
    <mergeCell ref="C41:H41"/>
    <mergeCell ref="C45:H45"/>
    <mergeCell ref="C48:H48"/>
    <mergeCell ref="C54:H54"/>
    <mergeCell ref="C6:H6"/>
    <mergeCell ref="C10:H10"/>
    <mergeCell ref="C13:H13"/>
    <mergeCell ref="C23:H23"/>
    <mergeCell ref="C28:H28"/>
    <mergeCell ref="C38:H38"/>
  </mergeCells>
  <pageMargins left="0.70866141732283472" right="0.70866141732283472" top="0.74803149606299213" bottom="0.74803149606299213" header="0.31496062992125984" footer="0.31496062992125984"/>
  <pageSetup paperSize="9" orientation="landscape" r:id="rId1"/>
  <headerFooter>
    <oddHeader>&amp;CEN
Annex I</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P17"/>
  <sheetViews>
    <sheetView showGridLines="0" tabSelected="1" zoomScaleNormal="100" zoomScaleSheetLayoutView="50" workbookViewId="0">
      <selection activeCell="I27" sqref="I27"/>
    </sheetView>
  </sheetViews>
  <sheetFormatPr baseColWidth="10" defaultColWidth="9.1640625" defaultRowHeight="16"/>
  <cols>
    <col min="1" max="1" width="4.5" style="33" customWidth="1"/>
    <col min="2" max="2" width="6" style="33" customWidth="1"/>
    <col min="3" max="3" width="23.5" style="33" bestFit="1" customWidth="1"/>
    <col min="4" max="16" width="15.5" style="33" customWidth="1"/>
    <col min="17" max="16384" width="9.1640625" style="33"/>
  </cols>
  <sheetData>
    <row r="2" spans="2:16">
      <c r="B2" s="91" t="s">
        <v>11</v>
      </c>
      <c r="J2" s="155"/>
    </row>
    <row r="4" spans="2:16" ht="17">
      <c r="D4" s="156" t="s">
        <v>211</v>
      </c>
      <c r="E4" s="156" t="s">
        <v>212</v>
      </c>
      <c r="F4" s="156" t="s">
        <v>213</v>
      </c>
      <c r="G4" s="156" t="s">
        <v>298</v>
      </c>
      <c r="H4" s="156" t="s">
        <v>299</v>
      </c>
      <c r="I4" s="156" t="s">
        <v>378</v>
      </c>
      <c r="J4" s="156" t="s">
        <v>379</v>
      </c>
      <c r="K4" s="156" t="s">
        <v>380</v>
      </c>
      <c r="L4" s="156" t="s">
        <v>381</v>
      </c>
      <c r="M4" s="156" t="s">
        <v>382</v>
      </c>
      <c r="N4" s="156" t="s">
        <v>383</v>
      </c>
      <c r="O4" s="156" t="s">
        <v>384</v>
      </c>
      <c r="P4" s="156" t="s">
        <v>385</v>
      </c>
    </row>
    <row r="5" spans="2:16" ht="15.75" customHeight="1">
      <c r="D5" s="727" t="s">
        <v>386</v>
      </c>
      <c r="E5" s="728"/>
      <c r="F5" s="730" t="s">
        <v>387</v>
      </c>
      <c r="G5" s="731"/>
      <c r="H5" s="734" t="s">
        <v>388</v>
      </c>
      <c r="I5" s="724" t="s">
        <v>389</v>
      </c>
      <c r="J5" s="730" t="s">
        <v>390</v>
      </c>
      <c r="K5" s="737"/>
      <c r="L5" s="737"/>
      <c r="M5" s="731"/>
      <c r="N5" s="724" t="s">
        <v>391</v>
      </c>
      <c r="O5" s="724" t="s">
        <v>392</v>
      </c>
      <c r="P5" s="724" t="s">
        <v>393</v>
      </c>
    </row>
    <row r="6" spans="2:16">
      <c r="D6" s="729"/>
      <c r="E6" s="711"/>
      <c r="F6" s="732"/>
      <c r="G6" s="733"/>
      <c r="H6" s="735"/>
      <c r="I6" s="725"/>
      <c r="J6" s="732"/>
      <c r="K6" s="738"/>
      <c r="L6" s="738"/>
      <c r="M6" s="739"/>
      <c r="N6" s="725"/>
      <c r="O6" s="725"/>
      <c r="P6" s="725"/>
    </row>
    <row r="7" spans="2:16" ht="92.25" customHeight="1">
      <c r="D7" s="156" t="s">
        <v>394</v>
      </c>
      <c r="E7" s="156" t="s">
        <v>395</v>
      </c>
      <c r="F7" s="156" t="s">
        <v>396</v>
      </c>
      <c r="G7" s="156" t="s">
        <v>397</v>
      </c>
      <c r="H7" s="736"/>
      <c r="I7" s="726"/>
      <c r="J7" s="156" t="s">
        <v>398</v>
      </c>
      <c r="K7" s="156" t="s">
        <v>387</v>
      </c>
      <c r="L7" s="156" t="s">
        <v>399</v>
      </c>
      <c r="M7" s="158" t="s">
        <v>400</v>
      </c>
      <c r="N7" s="726"/>
      <c r="O7" s="726"/>
      <c r="P7" s="726"/>
    </row>
    <row r="8" spans="2:16" ht="17">
      <c r="B8" s="159" t="s">
        <v>401</v>
      </c>
      <c r="C8" s="160" t="s">
        <v>402</v>
      </c>
      <c r="D8" s="161"/>
      <c r="E8" s="161"/>
      <c r="F8" s="161"/>
      <c r="G8" s="161"/>
      <c r="H8" s="161"/>
      <c r="I8" s="161"/>
      <c r="J8" s="161"/>
      <c r="K8" s="161"/>
      <c r="L8" s="161"/>
      <c r="M8" s="161"/>
      <c r="N8" s="161"/>
      <c r="O8" s="162"/>
      <c r="P8" s="162"/>
    </row>
    <row r="9" spans="2:16" ht="17">
      <c r="B9" s="54"/>
      <c r="C9" s="163" t="s">
        <v>403</v>
      </c>
      <c r="D9" s="438">
        <v>672.76300000000003</v>
      </c>
      <c r="E9" s="438" t="s">
        <v>90</v>
      </c>
      <c r="F9" s="438" t="s">
        <v>90</v>
      </c>
      <c r="G9" s="438" t="s">
        <v>90</v>
      </c>
      <c r="H9" s="438" t="s">
        <v>90</v>
      </c>
      <c r="I9" s="438">
        <v>672.76300000000003</v>
      </c>
      <c r="J9" s="438">
        <v>53.820999999999998</v>
      </c>
      <c r="K9" s="438" t="s">
        <v>90</v>
      </c>
      <c r="L9" s="438" t="s">
        <v>90</v>
      </c>
      <c r="M9" s="438">
        <v>53.821041000000001</v>
      </c>
      <c r="N9" s="439">
        <v>672.76301250000006</v>
      </c>
      <c r="O9" s="164">
        <v>0.41210000000000002</v>
      </c>
      <c r="P9" s="164">
        <v>1.4999999999999999E-2</v>
      </c>
    </row>
    <row r="10" spans="2:16" ht="17">
      <c r="B10" s="54"/>
      <c r="C10" s="163" t="s">
        <v>404</v>
      </c>
      <c r="D10" s="438">
        <v>117.55</v>
      </c>
      <c r="E10" s="438" t="s">
        <v>90</v>
      </c>
      <c r="F10" s="438" t="s">
        <v>90</v>
      </c>
      <c r="G10" s="438" t="s">
        <v>90</v>
      </c>
      <c r="H10" s="438" t="s">
        <v>90</v>
      </c>
      <c r="I10" s="439">
        <v>117.55</v>
      </c>
      <c r="J10" s="438">
        <v>9.4</v>
      </c>
      <c r="K10" s="438" t="s">
        <v>90</v>
      </c>
      <c r="L10" s="438" t="s">
        <v>90</v>
      </c>
      <c r="M10" s="438">
        <v>9.4043189999999992</v>
      </c>
      <c r="N10" s="439">
        <v>117.55</v>
      </c>
      <c r="O10" s="164">
        <v>7.1999999999999995E-2</v>
      </c>
      <c r="P10" s="164">
        <v>0</v>
      </c>
    </row>
    <row r="11" spans="2:16" ht="17">
      <c r="B11" s="54"/>
      <c r="C11" s="163" t="s">
        <v>405</v>
      </c>
      <c r="D11" s="171">
        <v>577.49</v>
      </c>
      <c r="E11" s="438" t="s">
        <v>90</v>
      </c>
      <c r="F11" s="438" t="s">
        <v>90</v>
      </c>
      <c r="G11" s="438" t="s">
        <v>90</v>
      </c>
      <c r="H11" s="438" t="s">
        <v>90</v>
      </c>
      <c r="I11" s="171">
        <v>577.49</v>
      </c>
      <c r="J11" s="439">
        <v>46.198999999999998</v>
      </c>
      <c r="K11" s="438" t="s">
        <v>90</v>
      </c>
      <c r="L11" s="438" t="s">
        <v>90</v>
      </c>
      <c r="M11" s="439">
        <v>46.199492999999997</v>
      </c>
      <c r="N11" s="171">
        <v>577.48749999999995</v>
      </c>
      <c r="O11" s="164">
        <v>0.35370000000000001</v>
      </c>
      <c r="P11" s="164">
        <v>0.01</v>
      </c>
    </row>
    <row r="12" spans="2:16" ht="17">
      <c r="B12" s="54"/>
      <c r="C12" s="163" t="s">
        <v>406</v>
      </c>
      <c r="D12" s="438">
        <v>246.53</v>
      </c>
      <c r="E12" s="438" t="s">
        <v>90</v>
      </c>
      <c r="F12" s="438" t="s">
        <v>90</v>
      </c>
      <c r="G12" s="438" t="s">
        <v>90</v>
      </c>
      <c r="H12" s="438" t="s">
        <v>90</v>
      </c>
      <c r="I12" s="438">
        <v>246.53</v>
      </c>
      <c r="J12" s="438">
        <v>19.722000000000001</v>
      </c>
      <c r="K12" s="438" t="s">
        <v>90</v>
      </c>
      <c r="L12" s="438" t="s">
        <v>90</v>
      </c>
      <c r="M12" s="438">
        <v>19.722446999999999</v>
      </c>
      <c r="N12" s="171">
        <v>246.52500000000001</v>
      </c>
      <c r="O12" s="164">
        <v>0.151</v>
      </c>
      <c r="P12" s="164">
        <v>0.01</v>
      </c>
    </row>
    <row r="13" spans="2:16" ht="17">
      <c r="B13" s="54"/>
      <c r="C13" s="163" t="s">
        <v>407</v>
      </c>
      <c r="D13" s="438">
        <v>0.40899999999999997</v>
      </c>
      <c r="E13" s="438" t="s">
        <v>90</v>
      </c>
      <c r="F13" s="438" t="s">
        <v>90</v>
      </c>
      <c r="G13" s="438" t="s">
        <v>90</v>
      </c>
      <c r="H13" s="438" t="s">
        <v>90</v>
      </c>
      <c r="I13" s="438">
        <v>0.40899999999999997</v>
      </c>
      <c r="J13" s="438">
        <v>3.2000000000000001E-2</v>
      </c>
      <c r="K13" s="438" t="s">
        <v>90</v>
      </c>
      <c r="L13" s="438" t="s">
        <v>90</v>
      </c>
      <c r="M13" s="438">
        <v>3.27E-2</v>
      </c>
      <c r="N13" s="171">
        <v>0.4</v>
      </c>
      <c r="O13" s="164">
        <v>2.9999999999999997E-4</v>
      </c>
      <c r="P13" s="164">
        <v>2.5000000000000001E-2</v>
      </c>
    </row>
    <row r="14" spans="2:16" ht="17">
      <c r="B14" s="54"/>
      <c r="C14" s="163" t="s">
        <v>408</v>
      </c>
      <c r="D14" s="438">
        <v>14.483000000000001</v>
      </c>
      <c r="E14" s="438" t="s">
        <v>90</v>
      </c>
      <c r="F14" s="438" t="s">
        <v>90</v>
      </c>
      <c r="G14" s="438" t="s">
        <v>90</v>
      </c>
      <c r="H14" s="438" t="s">
        <v>90</v>
      </c>
      <c r="I14" s="438">
        <v>14.483000000000001</v>
      </c>
      <c r="J14" s="438">
        <v>1.1579999999999999</v>
      </c>
      <c r="K14" s="438" t="s">
        <v>90</v>
      </c>
      <c r="L14" s="438" t="s">
        <v>90</v>
      </c>
      <c r="M14" s="438">
        <v>1.1586000000000001</v>
      </c>
      <c r="N14" s="171">
        <v>14.475</v>
      </c>
      <c r="O14" s="164">
        <v>8.8999999999999999E-3</v>
      </c>
      <c r="P14" s="164">
        <v>0.02</v>
      </c>
    </row>
    <row r="15" spans="2:16" ht="17">
      <c r="B15" s="54"/>
      <c r="C15" s="163" t="s">
        <v>409</v>
      </c>
      <c r="D15" s="438">
        <v>3.2869999999999999</v>
      </c>
      <c r="E15" s="438" t="s">
        <v>90</v>
      </c>
      <c r="F15" s="438" t="s">
        <v>90</v>
      </c>
      <c r="G15" s="438" t="s">
        <v>90</v>
      </c>
      <c r="H15" s="438" t="s">
        <v>90</v>
      </c>
      <c r="I15" s="438">
        <v>3.2869999999999999</v>
      </c>
      <c r="J15" s="438">
        <v>0.26200000000000001</v>
      </c>
      <c r="K15" s="438" t="s">
        <v>90</v>
      </c>
      <c r="L15" s="438" t="s">
        <v>90</v>
      </c>
      <c r="M15" s="438">
        <v>0.26290000000000002</v>
      </c>
      <c r="N15" s="171">
        <v>3.2750000000000004</v>
      </c>
      <c r="O15" s="164">
        <v>2E-3</v>
      </c>
      <c r="P15" s="164">
        <v>0.02</v>
      </c>
    </row>
    <row r="16" spans="2:16" ht="17">
      <c r="B16" s="54"/>
      <c r="C16" s="163" t="s">
        <v>410</v>
      </c>
      <c r="D16" s="438">
        <v>1.9800000000000002E-2</v>
      </c>
      <c r="E16" s="438" t="s">
        <v>90</v>
      </c>
      <c r="F16" s="438" t="s">
        <v>90</v>
      </c>
      <c r="G16" s="438" t="s">
        <v>90</v>
      </c>
      <c r="H16" s="438" t="s">
        <v>90</v>
      </c>
      <c r="I16" s="438">
        <v>1.9800000000000002E-2</v>
      </c>
      <c r="J16" s="438">
        <v>1.586E-3</v>
      </c>
      <c r="K16" s="438" t="s">
        <v>90</v>
      </c>
      <c r="L16" s="438" t="s">
        <v>90</v>
      </c>
      <c r="M16" s="438">
        <v>1.586E-3</v>
      </c>
      <c r="N16" s="171">
        <v>1.9824999999999999E-2</v>
      </c>
      <c r="O16" s="164">
        <v>0</v>
      </c>
      <c r="P16" s="164">
        <v>7.4999999999999997E-3</v>
      </c>
    </row>
    <row r="17" spans="2:16" ht="17">
      <c r="B17" s="165" t="s">
        <v>411</v>
      </c>
      <c r="C17" s="163" t="s">
        <v>296</v>
      </c>
      <c r="D17" s="438">
        <v>1632.67</v>
      </c>
      <c r="E17" s="438" t="s">
        <v>90</v>
      </c>
      <c r="F17" s="438" t="s">
        <v>90</v>
      </c>
      <c r="G17" s="438" t="s">
        <v>90</v>
      </c>
      <c r="H17" s="438" t="s">
        <v>90</v>
      </c>
      <c r="I17" s="438">
        <v>1632.67</v>
      </c>
      <c r="J17" s="438">
        <v>130.614</v>
      </c>
      <c r="K17" s="438" t="s">
        <v>90</v>
      </c>
      <c r="L17" s="438" t="s">
        <v>90</v>
      </c>
      <c r="M17" s="438">
        <v>130.614</v>
      </c>
      <c r="N17" s="171">
        <v>1632.675</v>
      </c>
      <c r="O17" s="164">
        <v>1</v>
      </c>
      <c r="P17" s="166"/>
    </row>
  </sheetData>
  <mergeCells count="8">
    <mergeCell ref="O5:O7"/>
    <mergeCell ref="P5:P7"/>
    <mergeCell ref="D5:E6"/>
    <mergeCell ref="F5:G6"/>
    <mergeCell ref="H5:H7"/>
    <mergeCell ref="I5:I7"/>
    <mergeCell ref="J5:M6"/>
    <mergeCell ref="N5:N7"/>
  </mergeCells>
  <conditionalFormatting sqref="J9:P17 D11:J11 D12:I17 D8:I10">
    <cfRule type="cellIs" dxfId="3" priority="9" stopIfTrue="1" operator="lessThan">
      <formula>0</formula>
    </cfRule>
  </conditionalFormatting>
  <conditionalFormatting sqref="J8:N8">
    <cfRule type="cellIs" dxfId="2" priority="14" stopIfTrue="1" operator="lessThan">
      <formula>0</formula>
    </cfRule>
  </conditionalFormatting>
  <conditionalFormatting sqref="M11">
    <cfRule type="cellIs" dxfId="1" priority="1" stopIfTrue="1" operator="lessThan">
      <formula>0</formula>
    </cfRule>
  </conditionalFormatting>
  <pageMargins left="0.7" right="0.7" top="0.75" bottom="0.75" header="0.3" footer="0.3"/>
  <pageSetup paperSize="9" scale="49" orientation="landscape" r:id="rId1"/>
  <headerFooter>
    <oddHeader>&amp;CEN
Annex IX</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D7"/>
  <sheetViews>
    <sheetView showGridLines="0" zoomScaleNormal="100" workbookViewId="0">
      <selection activeCell="D28" sqref="D28"/>
    </sheetView>
  </sheetViews>
  <sheetFormatPr baseColWidth="10" defaultColWidth="9.1640625" defaultRowHeight="16"/>
  <cols>
    <col min="1" max="1" width="4.5" style="16" customWidth="1"/>
    <col min="2" max="2" width="7.33203125" style="16" customWidth="1"/>
    <col min="3" max="3" width="50.1640625" style="16" customWidth="1"/>
    <col min="4" max="4" width="20.5" style="16" customWidth="1"/>
    <col min="5" max="5" width="5" style="16" customWidth="1"/>
    <col min="6" max="6" width="26.5" style="16" customWidth="1"/>
    <col min="7" max="7" width="44" style="16" bestFit="1" customWidth="1"/>
    <col min="8" max="8" width="16.5" style="16" customWidth="1"/>
    <col min="9" max="9" width="25.5" style="16" bestFit="1" customWidth="1"/>
    <col min="10" max="10" width="14" style="16" customWidth="1"/>
    <col min="11" max="11" width="25.5" style="16" bestFit="1" customWidth="1"/>
    <col min="12" max="16384" width="9.1640625" style="16"/>
  </cols>
  <sheetData>
    <row r="2" spans="2:4">
      <c r="B2" s="167" t="s">
        <v>13</v>
      </c>
    </row>
    <row r="3" spans="2:4">
      <c r="B3" s="167"/>
    </row>
    <row r="4" spans="2:4" ht="17">
      <c r="D4" s="168" t="s">
        <v>211</v>
      </c>
    </row>
    <row r="5" spans="2:4" ht="17">
      <c r="B5" s="169">
        <v>1</v>
      </c>
      <c r="C5" s="170" t="s">
        <v>179</v>
      </c>
      <c r="D5" s="171">
        <v>1764.6489999999999</v>
      </c>
    </row>
    <row r="6" spans="2:4" ht="17">
      <c r="B6" s="169">
        <v>2</v>
      </c>
      <c r="C6" s="170" t="s">
        <v>412</v>
      </c>
      <c r="D6" s="164">
        <v>1.145E-2</v>
      </c>
    </row>
    <row r="7" spans="2:4" ht="34">
      <c r="B7" s="169">
        <v>3</v>
      </c>
      <c r="C7" s="170" t="s">
        <v>413</v>
      </c>
      <c r="D7" s="171">
        <v>20.2</v>
      </c>
    </row>
  </sheetData>
  <conditionalFormatting sqref="D5:D7">
    <cfRule type="cellIs" dxfId="0" priority="1"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R153"/>
  <sheetViews>
    <sheetView showGridLines="0" topLeftCell="A110" zoomScaleNormal="100" workbookViewId="0">
      <selection activeCell="B147" sqref="B147:R147"/>
    </sheetView>
  </sheetViews>
  <sheetFormatPr baseColWidth="10" defaultColWidth="9.1640625" defaultRowHeight="16"/>
  <cols>
    <col min="1" max="1" width="5" style="423" customWidth="1"/>
    <col min="2" max="2" width="7.1640625" style="423" customWidth="1"/>
    <col min="3" max="3" width="17.33203125" style="423" customWidth="1"/>
    <col min="4" max="15" width="9.1640625" style="423"/>
    <col min="16" max="16" width="27.5" style="423" customWidth="1"/>
    <col min="17" max="18" width="21.5" style="423" customWidth="1"/>
    <col min="19" max="16384" width="9.1640625" style="423"/>
  </cols>
  <sheetData>
    <row r="2" spans="2:18">
      <c r="B2" s="781" t="s">
        <v>421</v>
      </c>
      <c r="C2" s="781"/>
      <c r="D2" s="781"/>
      <c r="E2" s="781"/>
      <c r="F2" s="781"/>
      <c r="G2" s="781"/>
      <c r="H2" s="781"/>
      <c r="I2" s="781"/>
      <c r="J2" s="781"/>
      <c r="K2" s="781"/>
      <c r="L2" s="781"/>
      <c r="M2" s="781"/>
      <c r="N2" s="781"/>
      <c r="O2" s="781"/>
    </row>
    <row r="3" spans="2:18" ht="17" thickBot="1">
      <c r="B3" s="425"/>
    </row>
    <row r="4" spans="2:18" ht="18" thickBot="1">
      <c r="B4" s="430"/>
      <c r="C4" s="430"/>
      <c r="D4" s="421" t="s">
        <v>211</v>
      </c>
      <c r="E4" s="511" t="s">
        <v>212</v>
      </c>
      <c r="F4" s="511" t="s">
        <v>213</v>
      </c>
      <c r="G4" s="511" t="s">
        <v>298</v>
      </c>
      <c r="H4" s="511" t="s">
        <v>299</v>
      </c>
      <c r="I4" s="511" t="s">
        <v>378</v>
      </c>
      <c r="J4" s="511" t="s">
        <v>379</v>
      </c>
      <c r="K4" s="511" t="s">
        <v>380</v>
      </c>
      <c r="L4" s="511" t="s">
        <v>381</v>
      </c>
      <c r="M4" s="511" t="s">
        <v>382</v>
      </c>
      <c r="N4" s="511" t="s">
        <v>383</v>
      </c>
      <c r="O4" s="511" t="s">
        <v>384</v>
      </c>
      <c r="P4" s="511" t="s">
        <v>385</v>
      </c>
      <c r="Q4" s="511" t="s">
        <v>422</v>
      </c>
      <c r="R4" s="511" t="s">
        <v>423</v>
      </c>
    </row>
    <row r="5" spans="2:18" ht="30" customHeight="1" thickBot="1">
      <c r="B5" s="512"/>
      <c r="C5" s="512"/>
      <c r="D5" s="779" t="s">
        <v>424</v>
      </c>
      <c r="E5" s="782"/>
      <c r="F5" s="782"/>
      <c r="G5" s="782"/>
      <c r="H5" s="782"/>
      <c r="I5" s="780"/>
      <c r="J5" s="783" t="s">
        <v>425</v>
      </c>
      <c r="K5" s="782"/>
      <c r="L5" s="782"/>
      <c r="M5" s="782"/>
      <c r="N5" s="782"/>
      <c r="O5" s="780"/>
      <c r="P5" s="776" t="s">
        <v>426</v>
      </c>
      <c r="Q5" s="779" t="s">
        <v>427</v>
      </c>
      <c r="R5" s="780"/>
    </row>
    <row r="6" spans="2:18" ht="89" customHeight="1" thickBot="1">
      <c r="B6" s="512"/>
      <c r="C6" s="512"/>
      <c r="D6" s="784" t="s">
        <v>428</v>
      </c>
      <c r="E6" s="785"/>
      <c r="F6" s="786"/>
      <c r="G6" s="787" t="s">
        <v>429</v>
      </c>
      <c r="H6" s="785"/>
      <c r="I6" s="786"/>
      <c r="J6" s="787" t="s">
        <v>430</v>
      </c>
      <c r="K6" s="785"/>
      <c r="L6" s="786"/>
      <c r="M6" s="787" t="s">
        <v>431</v>
      </c>
      <c r="N6" s="785"/>
      <c r="O6" s="786"/>
      <c r="P6" s="777"/>
      <c r="Q6" s="761" t="s">
        <v>432</v>
      </c>
      <c r="R6" s="761" t="s">
        <v>433</v>
      </c>
    </row>
    <row r="7" spans="2:18" ht="52" thickBot="1">
      <c r="B7" s="512"/>
      <c r="C7" s="513"/>
      <c r="D7" s="514"/>
      <c r="E7" s="515" t="s">
        <v>434</v>
      </c>
      <c r="F7" s="515" t="s">
        <v>435</v>
      </c>
      <c r="G7" s="514"/>
      <c r="H7" s="515" t="s">
        <v>435</v>
      </c>
      <c r="I7" s="515" t="s">
        <v>436</v>
      </c>
      <c r="J7" s="514"/>
      <c r="K7" s="515" t="s">
        <v>434</v>
      </c>
      <c r="L7" s="515" t="s">
        <v>435</v>
      </c>
      <c r="M7" s="514"/>
      <c r="N7" s="515" t="s">
        <v>435</v>
      </c>
      <c r="O7" s="515" t="s">
        <v>436</v>
      </c>
      <c r="P7" s="778"/>
      <c r="Q7" s="763"/>
      <c r="R7" s="763"/>
    </row>
    <row r="8" spans="2:18">
      <c r="B8" s="770" t="s">
        <v>437</v>
      </c>
      <c r="C8" s="773" t="s">
        <v>438</v>
      </c>
      <c r="D8" s="516"/>
      <c r="E8" s="516"/>
      <c r="F8" s="517"/>
      <c r="G8" s="517"/>
      <c r="H8" s="517"/>
      <c r="I8" s="517"/>
      <c r="J8" s="517"/>
      <c r="K8" s="517"/>
      <c r="L8" s="517"/>
      <c r="M8" s="517"/>
      <c r="N8" s="517"/>
      <c r="O8" s="517"/>
      <c r="P8" s="517"/>
      <c r="Q8" s="517"/>
      <c r="R8" s="517"/>
    </row>
    <row r="9" spans="2:18">
      <c r="B9" s="771"/>
      <c r="C9" s="774"/>
      <c r="D9" s="518"/>
      <c r="E9" s="518"/>
      <c r="F9" s="519"/>
      <c r="G9" s="519"/>
      <c r="H9" s="519"/>
      <c r="I9" s="519"/>
      <c r="J9" s="519"/>
      <c r="K9" s="519"/>
      <c r="L9" s="519"/>
      <c r="M9" s="519"/>
      <c r="N9" s="519"/>
      <c r="O9" s="519"/>
      <c r="P9" s="519"/>
      <c r="Q9" s="519"/>
      <c r="R9" s="519"/>
    </row>
    <row r="10" spans="2:18" ht="17">
      <c r="B10" s="771"/>
      <c r="C10" s="774"/>
      <c r="D10" s="521">
        <v>467.5</v>
      </c>
      <c r="E10" s="522">
        <v>467.5</v>
      </c>
      <c r="F10" s="522" t="s">
        <v>90</v>
      </c>
      <c r="G10" s="522" t="s">
        <v>90</v>
      </c>
      <c r="H10" s="522" t="s">
        <v>90</v>
      </c>
      <c r="I10" s="522" t="s">
        <v>90</v>
      </c>
      <c r="J10" s="522" t="s">
        <v>90</v>
      </c>
      <c r="K10" s="522" t="s">
        <v>90</v>
      </c>
      <c r="L10" s="522" t="s">
        <v>90</v>
      </c>
      <c r="M10" s="522" t="s">
        <v>90</v>
      </c>
      <c r="N10" s="522" t="s">
        <v>90</v>
      </c>
      <c r="O10" s="522" t="s">
        <v>90</v>
      </c>
      <c r="P10" s="523" t="s">
        <v>90</v>
      </c>
      <c r="Q10" s="522" t="s">
        <v>90</v>
      </c>
      <c r="R10" s="522" t="s">
        <v>90</v>
      </c>
    </row>
    <row r="11" spans="2:18" ht="30.75" customHeight="1" thickBot="1">
      <c r="B11" s="772"/>
      <c r="C11" s="775"/>
      <c r="D11" s="524"/>
      <c r="E11" s="525"/>
      <c r="F11" s="525"/>
      <c r="G11" s="525"/>
      <c r="H11" s="525"/>
      <c r="I11" s="525"/>
      <c r="J11" s="525"/>
      <c r="K11" s="525"/>
      <c r="L11" s="525"/>
      <c r="M11" s="525"/>
      <c r="N11" s="525"/>
      <c r="O11" s="525"/>
      <c r="P11" s="526"/>
      <c r="Q11" s="525"/>
      <c r="R11" s="525"/>
    </row>
    <row r="12" spans="2:18">
      <c r="B12" s="762" t="s">
        <v>401</v>
      </c>
      <c r="C12" s="765" t="s">
        <v>439</v>
      </c>
      <c r="D12" s="522"/>
      <c r="E12" s="522"/>
      <c r="F12" s="522"/>
      <c r="G12" s="522"/>
      <c r="H12" s="522"/>
      <c r="I12" s="522"/>
      <c r="J12" s="522"/>
      <c r="K12" s="522"/>
      <c r="L12" s="522"/>
      <c r="M12" s="522"/>
      <c r="N12" s="522"/>
      <c r="O12" s="522"/>
      <c r="P12" s="522"/>
      <c r="Q12" s="522"/>
      <c r="R12" s="522"/>
    </row>
    <row r="13" spans="2:18">
      <c r="B13" s="762"/>
      <c r="C13" s="765"/>
      <c r="D13" s="522"/>
      <c r="E13" s="522"/>
      <c r="F13" s="522"/>
      <c r="G13" s="522"/>
      <c r="H13" s="522"/>
      <c r="I13" s="522"/>
      <c r="J13" s="522"/>
      <c r="K13" s="522"/>
      <c r="L13" s="522"/>
      <c r="M13" s="522"/>
      <c r="N13" s="522"/>
      <c r="O13" s="522"/>
      <c r="P13" s="522"/>
      <c r="Q13" s="522"/>
      <c r="R13" s="522"/>
    </row>
    <row r="14" spans="2:18" ht="17">
      <c r="B14" s="762"/>
      <c r="C14" s="765"/>
      <c r="D14" s="522">
        <v>2397.1</v>
      </c>
      <c r="E14" s="522">
        <v>2315.6</v>
      </c>
      <c r="F14" s="522">
        <v>81.5</v>
      </c>
      <c r="G14" s="522">
        <v>115.6</v>
      </c>
      <c r="H14" s="522" t="s">
        <v>90</v>
      </c>
      <c r="I14" s="522">
        <v>115.6</v>
      </c>
      <c r="J14" s="522">
        <v>-19.600000000000001</v>
      </c>
      <c r="K14" s="522">
        <v>-12.3</v>
      </c>
      <c r="L14" s="522">
        <v>-7.2</v>
      </c>
      <c r="M14" s="522">
        <v>-34.6</v>
      </c>
      <c r="N14" s="522" t="s">
        <v>90</v>
      </c>
      <c r="O14" s="522">
        <v>-34.6</v>
      </c>
      <c r="P14" s="522" t="s">
        <v>90</v>
      </c>
      <c r="Q14" s="522">
        <v>1608.1999999999998</v>
      </c>
      <c r="R14" s="522">
        <v>45.199999999999996</v>
      </c>
    </row>
    <row r="15" spans="2:18" ht="5" customHeight="1">
      <c r="B15" s="762"/>
      <c r="C15" s="765"/>
      <c r="D15" s="522"/>
      <c r="E15" s="522"/>
      <c r="F15" s="522"/>
      <c r="G15" s="522"/>
      <c r="H15" s="522"/>
      <c r="I15" s="522"/>
      <c r="J15" s="522"/>
      <c r="K15" s="522"/>
      <c r="L15" s="522"/>
      <c r="M15" s="522"/>
      <c r="N15" s="522"/>
      <c r="O15" s="522"/>
      <c r="P15" s="522"/>
      <c r="Q15" s="522"/>
      <c r="R15" s="522"/>
    </row>
    <row r="16" spans="2:18">
      <c r="B16" s="762"/>
      <c r="C16" s="765"/>
      <c r="D16" s="522"/>
      <c r="E16" s="522"/>
      <c r="F16" s="522"/>
      <c r="G16" s="522"/>
      <c r="H16" s="522"/>
      <c r="I16" s="522"/>
      <c r="J16" s="522"/>
      <c r="K16" s="522"/>
      <c r="L16" s="522"/>
      <c r="M16" s="522"/>
      <c r="N16" s="522"/>
      <c r="O16" s="522"/>
      <c r="P16" s="522"/>
      <c r="Q16" s="522"/>
      <c r="R16" s="522"/>
    </row>
    <row r="17" spans="2:18" ht="12" customHeight="1" thickBot="1">
      <c r="B17" s="763"/>
      <c r="C17" s="766"/>
      <c r="D17" s="525"/>
      <c r="E17" s="525"/>
      <c r="F17" s="525"/>
      <c r="G17" s="525"/>
      <c r="H17" s="525"/>
      <c r="I17" s="525"/>
      <c r="J17" s="525"/>
      <c r="K17" s="525"/>
      <c r="L17" s="525"/>
      <c r="M17" s="525"/>
      <c r="N17" s="525"/>
      <c r="O17" s="525"/>
      <c r="P17" s="525"/>
      <c r="Q17" s="525"/>
      <c r="R17" s="525"/>
    </row>
    <row r="18" spans="2:18">
      <c r="B18" s="752" t="s">
        <v>411</v>
      </c>
      <c r="C18" s="755" t="s">
        <v>440</v>
      </c>
      <c r="D18" s="522"/>
      <c r="E18" s="522"/>
      <c r="F18" s="522"/>
      <c r="G18" s="522"/>
      <c r="H18" s="522"/>
      <c r="I18" s="522"/>
      <c r="J18" s="522"/>
      <c r="K18" s="522"/>
      <c r="L18" s="522"/>
      <c r="M18" s="522"/>
      <c r="N18" s="522"/>
      <c r="O18" s="522"/>
      <c r="P18" s="522"/>
      <c r="Q18" s="522"/>
      <c r="R18" s="522"/>
    </row>
    <row r="19" spans="2:18">
      <c r="B19" s="753"/>
      <c r="C19" s="756"/>
      <c r="D19" s="522"/>
      <c r="E19" s="522"/>
      <c r="F19" s="522"/>
      <c r="G19" s="522"/>
      <c r="H19" s="522"/>
      <c r="I19" s="522"/>
      <c r="J19" s="522"/>
      <c r="K19" s="522"/>
      <c r="L19" s="522"/>
      <c r="M19" s="522"/>
      <c r="N19" s="522"/>
      <c r="O19" s="522"/>
      <c r="P19" s="522"/>
      <c r="Q19" s="522"/>
      <c r="R19" s="522"/>
    </row>
    <row r="20" spans="2:18">
      <c r="B20" s="753"/>
      <c r="C20" s="756"/>
      <c r="D20" s="522"/>
      <c r="E20" s="522"/>
      <c r="F20" s="522"/>
      <c r="G20" s="522"/>
      <c r="H20" s="522"/>
      <c r="I20" s="522"/>
      <c r="J20" s="522"/>
      <c r="K20" s="522"/>
      <c r="L20" s="522"/>
      <c r="M20" s="522"/>
      <c r="N20" s="522"/>
      <c r="O20" s="522"/>
      <c r="P20" s="522"/>
      <c r="Q20" s="522"/>
      <c r="R20" s="522"/>
    </row>
    <row r="21" spans="2:18">
      <c r="B21" s="753"/>
      <c r="C21" s="756"/>
      <c r="D21" s="522"/>
      <c r="E21" s="522"/>
      <c r="F21" s="522"/>
      <c r="G21" s="522"/>
      <c r="H21" s="522"/>
      <c r="I21" s="522"/>
      <c r="J21" s="522"/>
      <c r="K21" s="522"/>
      <c r="L21" s="522"/>
      <c r="M21" s="522"/>
      <c r="N21" s="522"/>
      <c r="O21" s="522"/>
      <c r="P21" s="522"/>
      <c r="Q21" s="522"/>
      <c r="R21" s="522"/>
    </row>
    <row r="22" spans="2:18">
      <c r="B22" s="753"/>
      <c r="C22" s="756"/>
      <c r="D22" s="522"/>
      <c r="E22" s="522"/>
      <c r="F22" s="522"/>
      <c r="G22" s="522"/>
      <c r="H22" s="522"/>
      <c r="I22" s="522"/>
      <c r="J22" s="522"/>
      <c r="K22" s="522"/>
      <c r="L22" s="522"/>
      <c r="M22" s="522"/>
      <c r="N22" s="522"/>
      <c r="O22" s="522"/>
      <c r="P22" s="522"/>
      <c r="Q22" s="522"/>
      <c r="R22" s="522"/>
    </row>
    <row r="23" spans="2:18" ht="17" thickBot="1">
      <c r="B23" s="754"/>
      <c r="C23" s="757"/>
      <c r="D23" s="525"/>
      <c r="E23" s="525"/>
      <c r="F23" s="525"/>
      <c r="G23" s="525"/>
      <c r="H23" s="525"/>
      <c r="I23" s="525"/>
      <c r="J23" s="525"/>
      <c r="K23" s="525"/>
      <c r="L23" s="525"/>
      <c r="M23" s="525"/>
      <c r="N23" s="525"/>
      <c r="O23" s="525"/>
      <c r="P23" s="525"/>
      <c r="Q23" s="525"/>
      <c r="R23" s="525"/>
    </row>
    <row r="24" spans="2:18">
      <c r="B24" s="752" t="s">
        <v>441</v>
      </c>
      <c r="C24" s="755" t="s">
        <v>442</v>
      </c>
      <c r="D24" s="522"/>
      <c r="E24" s="522"/>
      <c r="F24" s="522"/>
      <c r="G24" s="522"/>
      <c r="H24" s="522"/>
      <c r="I24" s="522"/>
      <c r="J24" s="522"/>
      <c r="K24" s="522"/>
      <c r="L24" s="522"/>
      <c r="M24" s="522"/>
      <c r="N24" s="522"/>
      <c r="O24" s="522"/>
      <c r="P24" s="522"/>
      <c r="Q24" s="522"/>
      <c r="R24" s="522"/>
    </row>
    <row r="25" spans="2:18">
      <c r="B25" s="753"/>
      <c r="C25" s="756"/>
      <c r="D25" s="522"/>
      <c r="E25" s="522"/>
      <c r="F25" s="522"/>
      <c r="G25" s="522"/>
      <c r="H25" s="522"/>
      <c r="I25" s="522"/>
      <c r="J25" s="522"/>
      <c r="K25" s="522"/>
      <c r="L25" s="522"/>
      <c r="M25" s="522"/>
      <c r="N25" s="522"/>
      <c r="O25" s="522"/>
      <c r="P25" s="522"/>
      <c r="Q25" s="522"/>
      <c r="R25" s="522"/>
    </row>
    <row r="26" spans="2:18">
      <c r="B26" s="753"/>
      <c r="C26" s="756"/>
      <c r="D26" s="522"/>
      <c r="E26" s="522"/>
      <c r="F26" s="522"/>
      <c r="G26" s="522"/>
      <c r="H26" s="522"/>
      <c r="I26" s="522"/>
      <c r="J26" s="522"/>
      <c r="K26" s="522"/>
      <c r="L26" s="522"/>
      <c r="M26" s="522"/>
      <c r="N26" s="522"/>
      <c r="O26" s="522"/>
      <c r="P26" s="527"/>
      <c r="Q26" s="527"/>
      <c r="R26" s="522"/>
    </row>
    <row r="27" spans="2:18">
      <c r="B27" s="753"/>
      <c r="C27" s="756"/>
      <c r="D27" s="522"/>
      <c r="E27" s="522"/>
      <c r="F27" s="522"/>
      <c r="G27" s="522"/>
      <c r="H27" s="522"/>
      <c r="I27" s="522"/>
      <c r="J27" s="522"/>
      <c r="K27" s="522"/>
      <c r="L27" s="522"/>
      <c r="M27" s="522"/>
      <c r="N27" s="522"/>
      <c r="O27" s="522"/>
      <c r="P27" s="527"/>
      <c r="Q27" s="527"/>
      <c r="R27" s="522"/>
    </row>
    <row r="28" spans="2:18">
      <c r="B28" s="753"/>
      <c r="C28" s="756"/>
      <c r="D28" s="522"/>
      <c r="E28" s="522"/>
      <c r="F28" s="522"/>
      <c r="G28" s="522"/>
      <c r="H28" s="522"/>
      <c r="I28" s="522"/>
      <c r="J28" s="522"/>
      <c r="K28" s="522"/>
      <c r="L28" s="522"/>
      <c r="M28" s="522"/>
      <c r="N28" s="522"/>
      <c r="O28" s="522"/>
      <c r="P28" s="527"/>
      <c r="Q28" s="527"/>
      <c r="R28" s="522"/>
    </row>
    <row r="29" spans="2:18" ht="17" thickBot="1">
      <c r="B29" s="754"/>
      <c r="C29" s="757"/>
      <c r="D29" s="525"/>
      <c r="E29" s="525"/>
      <c r="F29" s="525"/>
      <c r="G29" s="525"/>
      <c r="H29" s="525"/>
      <c r="I29" s="525"/>
      <c r="J29" s="525"/>
      <c r="K29" s="525"/>
      <c r="L29" s="525"/>
      <c r="M29" s="525"/>
      <c r="N29" s="525"/>
      <c r="O29" s="525"/>
      <c r="P29" s="528"/>
      <c r="Q29" s="528"/>
      <c r="R29" s="525"/>
    </row>
    <row r="30" spans="2:18">
      <c r="B30" s="752" t="s">
        <v>443</v>
      </c>
      <c r="C30" s="755" t="s">
        <v>444</v>
      </c>
      <c r="D30" s="522"/>
      <c r="E30" s="522"/>
      <c r="F30" s="522"/>
      <c r="G30" s="522"/>
      <c r="H30" s="522"/>
      <c r="I30" s="522"/>
      <c r="J30" s="522"/>
      <c r="K30" s="522"/>
      <c r="L30" s="522"/>
      <c r="M30" s="522"/>
      <c r="N30" s="522"/>
      <c r="O30" s="522"/>
      <c r="P30" s="527"/>
      <c r="Q30" s="527"/>
      <c r="R30" s="522"/>
    </row>
    <row r="31" spans="2:18">
      <c r="B31" s="753"/>
      <c r="C31" s="756"/>
      <c r="D31" s="522"/>
      <c r="E31" s="522"/>
      <c r="F31" s="522"/>
      <c r="G31" s="522"/>
      <c r="H31" s="522"/>
      <c r="I31" s="522"/>
      <c r="J31" s="522"/>
      <c r="K31" s="522"/>
      <c r="L31" s="522"/>
      <c r="M31" s="522"/>
      <c r="N31" s="522"/>
      <c r="O31" s="522"/>
      <c r="P31" s="527"/>
      <c r="Q31" s="527"/>
      <c r="R31" s="522"/>
    </row>
    <row r="32" spans="2:18">
      <c r="B32" s="753"/>
      <c r="C32" s="756"/>
      <c r="D32" s="522"/>
      <c r="E32" s="522"/>
      <c r="F32" s="522"/>
      <c r="G32" s="522"/>
      <c r="H32" s="522"/>
      <c r="I32" s="522"/>
      <c r="J32" s="522"/>
      <c r="K32" s="522"/>
      <c r="L32" s="522"/>
      <c r="M32" s="522"/>
      <c r="N32" s="522"/>
      <c r="O32" s="522"/>
      <c r="P32" s="527"/>
      <c r="Q32" s="527"/>
      <c r="R32" s="522"/>
    </row>
    <row r="33" spans="2:18">
      <c r="B33" s="753"/>
      <c r="C33" s="756"/>
      <c r="D33" s="522"/>
      <c r="E33" s="522"/>
      <c r="F33" s="522"/>
      <c r="G33" s="522"/>
      <c r="H33" s="522"/>
      <c r="I33" s="522"/>
      <c r="J33" s="522"/>
      <c r="K33" s="522"/>
      <c r="L33" s="522"/>
      <c r="M33" s="522"/>
      <c r="N33" s="522"/>
      <c r="O33" s="522"/>
      <c r="P33" s="527"/>
      <c r="Q33" s="527"/>
      <c r="R33" s="522"/>
    </row>
    <row r="34" spans="2:18">
      <c r="B34" s="753"/>
      <c r="C34" s="756"/>
      <c r="D34" s="522"/>
      <c r="E34" s="522"/>
      <c r="F34" s="522"/>
      <c r="G34" s="522"/>
      <c r="H34" s="522"/>
      <c r="I34" s="522"/>
      <c r="J34" s="522"/>
      <c r="K34" s="522"/>
      <c r="L34" s="522"/>
      <c r="M34" s="522"/>
      <c r="N34" s="522"/>
      <c r="O34" s="522"/>
      <c r="P34" s="527"/>
      <c r="Q34" s="527"/>
      <c r="R34" s="522"/>
    </row>
    <row r="35" spans="2:18" ht="17" thickBot="1">
      <c r="B35" s="754"/>
      <c r="C35" s="757"/>
      <c r="D35" s="525"/>
      <c r="E35" s="525"/>
      <c r="F35" s="525"/>
      <c r="G35" s="525"/>
      <c r="H35" s="525"/>
      <c r="I35" s="525"/>
      <c r="J35" s="525"/>
      <c r="K35" s="525"/>
      <c r="L35" s="525"/>
      <c r="M35" s="525"/>
      <c r="N35" s="525"/>
      <c r="O35" s="525"/>
      <c r="P35" s="525"/>
      <c r="Q35" s="525"/>
      <c r="R35" s="525"/>
    </row>
    <row r="36" spans="2:18">
      <c r="B36" s="752" t="s">
        <v>445</v>
      </c>
      <c r="C36" s="755" t="s">
        <v>446</v>
      </c>
      <c r="D36" s="522"/>
      <c r="E36" s="522"/>
      <c r="F36" s="522"/>
      <c r="G36" s="522"/>
      <c r="H36" s="522"/>
      <c r="I36" s="522"/>
      <c r="J36" s="522"/>
      <c r="K36" s="522"/>
      <c r="L36" s="522"/>
      <c r="M36" s="522"/>
      <c r="N36" s="522"/>
      <c r="O36" s="522"/>
      <c r="P36" s="522"/>
      <c r="Q36" s="522"/>
      <c r="R36" s="522"/>
    </row>
    <row r="37" spans="2:18">
      <c r="B37" s="753"/>
      <c r="C37" s="756"/>
      <c r="D37" s="522"/>
      <c r="E37" s="522"/>
      <c r="F37" s="522"/>
      <c r="G37" s="522"/>
      <c r="H37" s="522"/>
      <c r="I37" s="522"/>
      <c r="J37" s="522"/>
      <c r="K37" s="522"/>
      <c r="L37" s="522"/>
      <c r="M37" s="522"/>
      <c r="N37" s="522"/>
      <c r="O37" s="522"/>
      <c r="P37" s="527"/>
      <c r="Q37" s="527"/>
      <c r="R37" s="522"/>
    </row>
    <row r="38" spans="2:18" ht="17">
      <c r="B38" s="753"/>
      <c r="C38" s="756"/>
      <c r="D38" s="522">
        <v>53.3</v>
      </c>
      <c r="E38" s="522">
        <v>53.3</v>
      </c>
      <c r="F38" s="522" t="s">
        <v>90</v>
      </c>
      <c r="G38" s="522" t="s">
        <v>90</v>
      </c>
      <c r="H38" s="522" t="s">
        <v>90</v>
      </c>
      <c r="I38" s="522" t="s">
        <v>90</v>
      </c>
      <c r="J38" s="522">
        <v>-0.1</v>
      </c>
      <c r="K38" s="522">
        <v>-0.1</v>
      </c>
      <c r="L38" s="522" t="s">
        <v>90</v>
      </c>
      <c r="M38" s="522" t="s">
        <v>90</v>
      </c>
      <c r="N38" s="522" t="s">
        <v>90</v>
      </c>
      <c r="O38" s="522" t="s">
        <v>90</v>
      </c>
      <c r="P38" s="527" t="s">
        <v>90</v>
      </c>
      <c r="Q38" s="527">
        <v>25.4</v>
      </c>
      <c r="R38" s="522" t="s">
        <v>90</v>
      </c>
    </row>
    <row r="39" spans="2:18">
      <c r="B39" s="753"/>
      <c r="C39" s="756"/>
      <c r="D39" s="522"/>
      <c r="E39" s="522"/>
      <c r="F39" s="522"/>
      <c r="G39" s="522"/>
      <c r="H39" s="522"/>
      <c r="I39" s="522"/>
      <c r="J39" s="522"/>
      <c r="K39" s="522"/>
      <c r="L39" s="522"/>
      <c r="M39" s="522"/>
      <c r="N39" s="522"/>
      <c r="O39" s="522"/>
      <c r="P39" s="527"/>
      <c r="Q39" s="527"/>
      <c r="R39" s="522"/>
    </row>
    <row r="40" spans="2:18">
      <c r="B40" s="753"/>
      <c r="C40" s="756"/>
      <c r="D40" s="522"/>
      <c r="E40" s="522"/>
      <c r="F40" s="522"/>
      <c r="G40" s="522"/>
      <c r="H40" s="522"/>
      <c r="I40" s="522"/>
      <c r="J40" s="522"/>
      <c r="K40" s="522"/>
      <c r="L40" s="522"/>
      <c r="M40" s="522"/>
      <c r="N40" s="522"/>
      <c r="O40" s="522"/>
      <c r="P40" s="527"/>
      <c r="Q40" s="527"/>
      <c r="R40" s="522"/>
    </row>
    <row r="41" spans="2:18" ht="17" thickBot="1">
      <c r="B41" s="754"/>
      <c r="C41" s="757"/>
      <c r="D41" s="525"/>
      <c r="E41" s="525"/>
      <c r="F41" s="525"/>
      <c r="G41" s="525"/>
      <c r="H41" s="525"/>
      <c r="I41" s="525"/>
      <c r="J41" s="525"/>
      <c r="K41" s="525"/>
      <c r="L41" s="525"/>
      <c r="M41" s="525"/>
      <c r="N41" s="525"/>
      <c r="O41" s="525"/>
      <c r="P41" s="528"/>
      <c r="Q41" s="528"/>
      <c r="R41" s="525"/>
    </row>
    <row r="42" spans="2:18">
      <c r="B42" s="752" t="s">
        <v>447</v>
      </c>
      <c r="C42" s="755" t="s">
        <v>448</v>
      </c>
      <c r="D42" s="522"/>
      <c r="E42" s="522"/>
      <c r="F42" s="522"/>
      <c r="G42" s="522"/>
      <c r="H42" s="522"/>
      <c r="I42" s="522"/>
      <c r="J42" s="522"/>
      <c r="K42" s="522"/>
      <c r="L42" s="522"/>
      <c r="M42" s="522"/>
      <c r="N42" s="522"/>
      <c r="O42" s="522"/>
      <c r="P42" s="527"/>
      <c r="Q42" s="527"/>
      <c r="R42" s="522"/>
    </row>
    <row r="43" spans="2:18">
      <c r="B43" s="753"/>
      <c r="C43" s="756"/>
      <c r="D43" s="522"/>
      <c r="E43" s="522"/>
      <c r="F43" s="522"/>
      <c r="G43" s="522"/>
      <c r="H43" s="522"/>
      <c r="I43" s="522"/>
      <c r="J43" s="522"/>
      <c r="K43" s="522"/>
      <c r="L43" s="522"/>
      <c r="M43" s="522"/>
      <c r="N43" s="522"/>
      <c r="O43" s="522"/>
      <c r="P43" s="527"/>
      <c r="Q43" s="527"/>
      <c r="R43" s="522"/>
    </row>
    <row r="44" spans="2:18" ht="17">
      <c r="B44" s="753"/>
      <c r="C44" s="756"/>
      <c r="D44" s="522">
        <v>824.5</v>
      </c>
      <c r="E44" s="522">
        <v>784.7</v>
      </c>
      <c r="F44" s="522">
        <v>39.799999999999997</v>
      </c>
      <c r="G44" s="522">
        <v>36.700000000000003</v>
      </c>
      <c r="H44" s="522" t="s">
        <v>90</v>
      </c>
      <c r="I44" s="522">
        <v>36.700000000000003</v>
      </c>
      <c r="J44" s="522">
        <v>-1.5</v>
      </c>
      <c r="K44" s="522">
        <v>-1.1000000000000001</v>
      </c>
      <c r="L44" s="522">
        <v>-0.4</v>
      </c>
      <c r="M44" s="522">
        <v>-0.3</v>
      </c>
      <c r="N44" s="522" t="s">
        <v>90</v>
      </c>
      <c r="O44" s="522">
        <v>-0.3</v>
      </c>
      <c r="P44" s="527" t="s">
        <v>90</v>
      </c>
      <c r="Q44" s="527">
        <v>754.4</v>
      </c>
      <c r="R44" s="522">
        <v>34.299999999999997</v>
      </c>
    </row>
    <row r="45" spans="2:18">
      <c r="B45" s="753"/>
      <c r="C45" s="756"/>
      <c r="D45" s="522"/>
      <c r="E45" s="522"/>
      <c r="F45" s="522"/>
      <c r="G45" s="522"/>
      <c r="H45" s="522"/>
      <c r="I45" s="522"/>
      <c r="J45" s="522"/>
      <c r="K45" s="522"/>
      <c r="L45" s="522"/>
      <c r="M45" s="522"/>
      <c r="N45" s="522"/>
      <c r="O45" s="522"/>
      <c r="P45" s="527"/>
      <c r="Q45" s="527"/>
      <c r="R45" s="522"/>
    </row>
    <row r="46" spans="2:18">
      <c r="B46" s="753"/>
      <c r="C46" s="756"/>
      <c r="D46" s="522"/>
      <c r="E46" s="522"/>
      <c r="F46" s="522"/>
      <c r="G46" s="522"/>
      <c r="H46" s="522"/>
      <c r="I46" s="522"/>
      <c r="J46" s="522"/>
      <c r="K46" s="522"/>
      <c r="L46" s="522"/>
      <c r="M46" s="522"/>
      <c r="N46" s="522"/>
      <c r="O46" s="522"/>
      <c r="P46" s="527"/>
      <c r="Q46" s="527"/>
      <c r="R46" s="522"/>
    </row>
    <row r="47" spans="2:18" ht="17" thickBot="1">
      <c r="B47" s="754"/>
      <c r="C47" s="757"/>
      <c r="D47" s="525"/>
      <c r="E47" s="525"/>
      <c r="F47" s="525"/>
      <c r="G47" s="525"/>
      <c r="H47" s="525"/>
      <c r="I47" s="525"/>
      <c r="J47" s="525"/>
      <c r="K47" s="525"/>
      <c r="L47" s="525"/>
      <c r="M47" s="525"/>
      <c r="N47" s="525"/>
      <c r="O47" s="525"/>
      <c r="P47" s="528"/>
      <c r="Q47" s="528"/>
      <c r="R47" s="525"/>
    </row>
    <row r="48" spans="2:18">
      <c r="B48" s="752" t="s">
        <v>449</v>
      </c>
      <c r="C48" s="767" t="s">
        <v>450</v>
      </c>
      <c r="D48" s="522"/>
      <c r="E48" s="522"/>
      <c r="F48" s="522"/>
      <c r="G48" s="522"/>
      <c r="H48" s="522"/>
      <c r="I48" s="522"/>
      <c r="J48" s="522"/>
      <c r="K48" s="522"/>
      <c r="L48" s="522"/>
      <c r="M48" s="522"/>
      <c r="N48" s="522"/>
      <c r="O48" s="522"/>
      <c r="P48" s="527"/>
      <c r="Q48" s="527"/>
      <c r="R48" s="522"/>
    </row>
    <row r="49" spans="2:18">
      <c r="B49" s="753"/>
      <c r="C49" s="768"/>
      <c r="D49" s="522"/>
      <c r="E49" s="522"/>
      <c r="F49" s="522"/>
      <c r="G49" s="522"/>
      <c r="H49" s="522"/>
      <c r="I49" s="522"/>
      <c r="J49" s="522"/>
      <c r="K49" s="522"/>
      <c r="L49" s="522"/>
      <c r="M49" s="522"/>
      <c r="N49" s="522"/>
      <c r="O49" s="522"/>
      <c r="P49" s="527"/>
      <c r="Q49" s="527"/>
      <c r="R49" s="522"/>
    </row>
    <row r="50" spans="2:18" ht="17">
      <c r="B50" s="753"/>
      <c r="C50" s="768"/>
      <c r="D50" s="522">
        <v>772.5</v>
      </c>
      <c r="E50" s="522">
        <v>732.7</v>
      </c>
      <c r="F50" s="522">
        <v>39.799999999999997</v>
      </c>
      <c r="G50" s="522">
        <v>36.700000000000003</v>
      </c>
      <c r="H50" s="522" t="s">
        <v>90</v>
      </c>
      <c r="I50" s="522">
        <v>36.700000000000003</v>
      </c>
      <c r="J50" s="522">
        <v>-1.4</v>
      </c>
      <c r="K50" s="522">
        <v>-1</v>
      </c>
      <c r="L50" s="522">
        <v>-0.4</v>
      </c>
      <c r="M50" s="522">
        <v>-0.3</v>
      </c>
      <c r="N50" s="522" t="s">
        <v>90</v>
      </c>
      <c r="O50" s="522">
        <v>-0.3</v>
      </c>
      <c r="P50" s="527" t="s">
        <v>90</v>
      </c>
      <c r="Q50" s="527">
        <v>727</v>
      </c>
      <c r="R50" s="522">
        <v>34.299999999999997</v>
      </c>
    </row>
    <row r="51" spans="2:18">
      <c r="B51" s="753"/>
      <c r="C51" s="768"/>
      <c r="D51" s="522"/>
      <c r="E51" s="522"/>
      <c r="F51" s="522"/>
      <c r="G51" s="522"/>
      <c r="H51" s="522"/>
      <c r="I51" s="522"/>
      <c r="J51" s="522"/>
      <c r="K51" s="522"/>
      <c r="L51" s="522"/>
      <c r="M51" s="522"/>
      <c r="N51" s="522"/>
      <c r="O51" s="522"/>
      <c r="P51" s="527"/>
      <c r="Q51" s="527"/>
      <c r="R51" s="522"/>
    </row>
    <row r="52" spans="2:18">
      <c r="B52" s="753"/>
      <c r="C52" s="768"/>
      <c r="D52" s="522"/>
      <c r="E52" s="522"/>
      <c r="F52" s="522"/>
      <c r="G52" s="522"/>
      <c r="H52" s="522"/>
      <c r="I52" s="522"/>
      <c r="J52" s="522"/>
      <c r="K52" s="522"/>
      <c r="L52" s="522"/>
      <c r="M52" s="522"/>
      <c r="N52" s="522"/>
      <c r="O52" s="522"/>
      <c r="P52" s="527"/>
      <c r="Q52" s="527"/>
      <c r="R52" s="522"/>
    </row>
    <row r="53" spans="2:18" ht="17" thickBot="1">
      <c r="B53" s="754"/>
      <c r="C53" s="769"/>
      <c r="D53" s="525"/>
      <c r="E53" s="525"/>
      <c r="F53" s="525"/>
      <c r="G53" s="525"/>
      <c r="H53" s="525"/>
      <c r="I53" s="525"/>
      <c r="J53" s="525"/>
      <c r="K53" s="525"/>
      <c r="L53" s="525"/>
      <c r="M53" s="525"/>
      <c r="N53" s="525"/>
      <c r="O53" s="525"/>
      <c r="P53" s="528"/>
      <c r="Q53" s="528"/>
      <c r="R53" s="525"/>
    </row>
    <row r="54" spans="2:18">
      <c r="B54" s="752" t="s">
        <v>451</v>
      </c>
      <c r="C54" s="755" t="s">
        <v>452</v>
      </c>
      <c r="D54" s="522"/>
      <c r="E54" s="522"/>
      <c r="F54" s="522"/>
      <c r="G54" s="522"/>
      <c r="H54" s="522"/>
      <c r="I54" s="522"/>
      <c r="J54" s="522"/>
      <c r="K54" s="522"/>
      <c r="L54" s="522"/>
      <c r="M54" s="522"/>
      <c r="N54" s="522"/>
      <c r="O54" s="522"/>
      <c r="P54" s="527"/>
      <c r="Q54" s="527"/>
      <c r="R54" s="522"/>
    </row>
    <row r="55" spans="2:18">
      <c r="B55" s="753"/>
      <c r="C55" s="756"/>
      <c r="D55" s="522"/>
      <c r="E55" s="522"/>
      <c r="F55" s="522"/>
      <c r="G55" s="522"/>
      <c r="H55" s="522"/>
      <c r="I55" s="522"/>
      <c r="J55" s="522"/>
      <c r="K55" s="522"/>
      <c r="L55" s="522"/>
      <c r="M55" s="522"/>
      <c r="N55" s="522"/>
      <c r="O55" s="522"/>
      <c r="P55" s="527"/>
      <c r="Q55" s="527"/>
      <c r="R55" s="522"/>
    </row>
    <row r="56" spans="2:18" ht="17">
      <c r="B56" s="753"/>
      <c r="C56" s="756"/>
      <c r="D56" s="522">
        <v>1519.2</v>
      </c>
      <c r="E56" s="522">
        <v>1477.5</v>
      </c>
      <c r="F56" s="522">
        <v>41.7</v>
      </c>
      <c r="G56" s="522">
        <v>79</v>
      </c>
      <c r="H56" s="522" t="s">
        <v>90</v>
      </c>
      <c r="I56" s="522">
        <v>79</v>
      </c>
      <c r="J56" s="522">
        <v>-18</v>
      </c>
      <c r="K56" s="522">
        <v>-11.2</v>
      </c>
      <c r="L56" s="522">
        <v>-6.8</v>
      </c>
      <c r="M56" s="522">
        <v>-34.200000000000003</v>
      </c>
      <c r="N56" s="522" t="s">
        <v>90</v>
      </c>
      <c r="O56" s="522">
        <v>-34.200000000000003</v>
      </c>
      <c r="P56" s="527" t="s">
        <v>90</v>
      </c>
      <c r="Q56" s="527">
        <v>828.4</v>
      </c>
      <c r="R56" s="522">
        <v>10.9</v>
      </c>
    </row>
    <row r="57" spans="2:18">
      <c r="B57" s="753"/>
      <c r="C57" s="756"/>
      <c r="D57" s="522"/>
      <c r="E57" s="522"/>
      <c r="F57" s="522"/>
      <c r="G57" s="522"/>
      <c r="H57" s="522"/>
      <c r="I57" s="522"/>
      <c r="J57" s="522"/>
      <c r="K57" s="522"/>
      <c r="L57" s="522"/>
      <c r="M57" s="522"/>
      <c r="N57" s="522"/>
      <c r="O57" s="522"/>
      <c r="P57" s="527"/>
      <c r="Q57" s="527"/>
      <c r="R57" s="522"/>
    </row>
    <row r="58" spans="2:18">
      <c r="B58" s="753"/>
      <c r="C58" s="756"/>
      <c r="D58" s="522"/>
      <c r="E58" s="522"/>
      <c r="F58" s="522"/>
      <c r="G58" s="522"/>
      <c r="H58" s="522"/>
      <c r="I58" s="522"/>
      <c r="J58" s="522"/>
      <c r="K58" s="522"/>
      <c r="L58" s="522"/>
      <c r="M58" s="522"/>
      <c r="N58" s="522"/>
      <c r="O58" s="522"/>
      <c r="P58" s="527"/>
      <c r="Q58" s="527"/>
      <c r="R58" s="522"/>
    </row>
    <row r="59" spans="2:18" ht="17" thickBot="1">
      <c r="B59" s="754"/>
      <c r="C59" s="757"/>
      <c r="D59" s="525"/>
      <c r="E59" s="525"/>
      <c r="F59" s="525"/>
      <c r="G59" s="525"/>
      <c r="H59" s="525"/>
      <c r="I59" s="525"/>
      <c r="J59" s="525"/>
      <c r="K59" s="525"/>
      <c r="L59" s="525"/>
      <c r="M59" s="525"/>
      <c r="N59" s="525"/>
      <c r="O59" s="525"/>
      <c r="P59" s="528"/>
      <c r="Q59" s="528"/>
      <c r="R59" s="525"/>
    </row>
    <row r="60" spans="2:18">
      <c r="B60" s="761" t="s">
        <v>453</v>
      </c>
      <c r="C60" s="764" t="s">
        <v>454</v>
      </c>
      <c r="D60" s="522"/>
      <c r="E60" s="522"/>
      <c r="F60" s="522"/>
      <c r="G60" s="522"/>
      <c r="H60" s="522"/>
      <c r="I60" s="522"/>
      <c r="J60" s="522"/>
      <c r="K60" s="522"/>
      <c r="L60" s="522"/>
      <c r="M60" s="522"/>
      <c r="N60" s="522"/>
      <c r="O60" s="522"/>
      <c r="P60" s="527"/>
      <c r="Q60" s="527"/>
      <c r="R60" s="522"/>
    </row>
    <row r="61" spans="2:18">
      <c r="B61" s="762"/>
      <c r="C61" s="765"/>
      <c r="D61" s="522"/>
      <c r="E61" s="522"/>
      <c r="F61" s="522"/>
      <c r="G61" s="522"/>
      <c r="H61" s="522"/>
      <c r="I61" s="522"/>
      <c r="J61" s="522"/>
      <c r="K61" s="522"/>
      <c r="L61" s="522"/>
      <c r="M61" s="522"/>
      <c r="N61" s="522"/>
      <c r="O61" s="522"/>
      <c r="P61" s="527"/>
      <c r="Q61" s="527"/>
      <c r="R61" s="522"/>
    </row>
    <row r="62" spans="2:18" ht="17">
      <c r="B62" s="762"/>
      <c r="C62" s="765"/>
      <c r="D62" s="522">
        <v>42.5</v>
      </c>
      <c r="E62" s="522">
        <v>42.5</v>
      </c>
      <c r="F62" s="522" t="s">
        <v>90</v>
      </c>
      <c r="G62" s="522" t="s">
        <v>90</v>
      </c>
      <c r="H62" s="522" t="s">
        <v>90</v>
      </c>
      <c r="I62" s="522" t="s">
        <v>90</v>
      </c>
      <c r="J62" s="522" t="s">
        <v>90</v>
      </c>
      <c r="K62" s="522" t="s">
        <v>90</v>
      </c>
      <c r="L62" s="522" t="s">
        <v>90</v>
      </c>
      <c r="M62" s="522" t="s">
        <v>90</v>
      </c>
      <c r="N62" s="522" t="s">
        <v>90</v>
      </c>
      <c r="O62" s="522" t="s">
        <v>90</v>
      </c>
      <c r="P62" s="527" t="s">
        <v>90</v>
      </c>
      <c r="Q62" s="527" t="s">
        <v>90</v>
      </c>
      <c r="R62" s="522" t="s">
        <v>90</v>
      </c>
    </row>
    <row r="63" spans="2:18">
      <c r="B63" s="762"/>
      <c r="C63" s="765"/>
      <c r="D63" s="522"/>
      <c r="E63" s="522"/>
      <c r="F63" s="522"/>
      <c r="G63" s="522"/>
      <c r="H63" s="522"/>
      <c r="I63" s="522"/>
      <c r="J63" s="522"/>
      <c r="K63" s="522"/>
      <c r="L63" s="522"/>
      <c r="M63" s="522"/>
      <c r="N63" s="522"/>
      <c r="O63" s="522"/>
      <c r="P63" s="527"/>
      <c r="Q63" s="527"/>
      <c r="R63" s="522"/>
    </row>
    <row r="64" spans="2:18">
      <c r="B64" s="762"/>
      <c r="C64" s="765"/>
      <c r="D64" s="522"/>
      <c r="E64" s="522"/>
      <c r="F64" s="522"/>
      <c r="G64" s="522"/>
      <c r="H64" s="522"/>
      <c r="I64" s="522"/>
      <c r="J64" s="522"/>
      <c r="K64" s="522"/>
      <c r="L64" s="522"/>
      <c r="M64" s="522"/>
      <c r="N64" s="522"/>
      <c r="O64" s="522"/>
      <c r="P64" s="527"/>
      <c r="Q64" s="527"/>
      <c r="R64" s="522"/>
    </row>
    <row r="65" spans="2:18" ht="17" thickBot="1">
      <c r="B65" s="763"/>
      <c r="C65" s="766"/>
      <c r="D65" s="525"/>
      <c r="E65" s="525"/>
      <c r="F65" s="525"/>
      <c r="G65" s="525"/>
      <c r="H65" s="525"/>
      <c r="I65" s="525"/>
      <c r="J65" s="525"/>
      <c r="K65" s="525"/>
      <c r="L65" s="525"/>
      <c r="M65" s="525"/>
      <c r="N65" s="525"/>
      <c r="O65" s="525"/>
      <c r="P65" s="528"/>
      <c r="Q65" s="528"/>
      <c r="R65" s="525"/>
    </row>
    <row r="66" spans="2:18">
      <c r="B66" s="752" t="s">
        <v>455</v>
      </c>
      <c r="C66" s="755" t="s">
        <v>440</v>
      </c>
      <c r="D66" s="522"/>
      <c r="E66" s="522"/>
      <c r="F66" s="522"/>
      <c r="G66" s="522"/>
      <c r="H66" s="522"/>
      <c r="I66" s="522"/>
      <c r="J66" s="522"/>
      <c r="K66" s="522"/>
      <c r="L66" s="522"/>
      <c r="M66" s="522"/>
      <c r="N66" s="522"/>
      <c r="O66" s="522"/>
      <c r="P66" s="527"/>
      <c r="Q66" s="527"/>
      <c r="R66" s="522"/>
    </row>
    <row r="67" spans="2:18">
      <c r="B67" s="753"/>
      <c r="C67" s="756"/>
      <c r="D67" s="522"/>
      <c r="E67" s="522"/>
      <c r="F67" s="522"/>
      <c r="G67" s="522"/>
      <c r="H67" s="522"/>
      <c r="I67" s="522"/>
      <c r="J67" s="522"/>
      <c r="K67" s="522"/>
      <c r="L67" s="522"/>
      <c r="M67" s="522"/>
      <c r="N67" s="522"/>
      <c r="O67" s="522"/>
      <c r="P67" s="527"/>
      <c r="Q67" s="527"/>
      <c r="R67" s="522"/>
    </row>
    <row r="68" spans="2:18">
      <c r="B68" s="753"/>
      <c r="C68" s="756"/>
      <c r="D68" s="522"/>
      <c r="E68" s="522"/>
      <c r="F68" s="522"/>
      <c r="G68" s="522"/>
      <c r="H68" s="522"/>
      <c r="I68" s="522"/>
      <c r="J68" s="522"/>
      <c r="K68" s="522"/>
      <c r="L68" s="522"/>
      <c r="M68" s="522"/>
      <c r="N68" s="522"/>
      <c r="O68" s="522"/>
      <c r="P68" s="527"/>
      <c r="Q68" s="527"/>
      <c r="R68" s="522"/>
    </row>
    <row r="69" spans="2:18">
      <c r="B69" s="753"/>
      <c r="C69" s="756"/>
      <c r="D69" s="522"/>
      <c r="E69" s="522"/>
      <c r="F69" s="522"/>
      <c r="G69" s="522"/>
      <c r="H69" s="522"/>
      <c r="I69" s="522"/>
      <c r="J69" s="522"/>
      <c r="K69" s="522"/>
      <c r="L69" s="522"/>
      <c r="M69" s="522"/>
      <c r="N69" s="522"/>
      <c r="O69" s="522"/>
      <c r="P69" s="527"/>
      <c r="Q69" s="527"/>
      <c r="R69" s="522"/>
    </row>
    <row r="70" spans="2:18">
      <c r="B70" s="753"/>
      <c r="C70" s="756"/>
      <c r="D70" s="522"/>
      <c r="E70" s="522"/>
      <c r="F70" s="522"/>
      <c r="G70" s="522"/>
      <c r="H70" s="522"/>
      <c r="I70" s="522"/>
      <c r="J70" s="522"/>
      <c r="K70" s="522"/>
      <c r="L70" s="522"/>
      <c r="M70" s="522"/>
      <c r="N70" s="522"/>
      <c r="O70" s="522"/>
      <c r="P70" s="527"/>
      <c r="Q70" s="527"/>
      <c r="R70" s="522"/>
    </row>
    <row r="71" spans="2:18" ht="17" thickBot="1">
      <c r="B71" s="754"/>
      <c r="C71" s="757"/>
      <c r="D71" s="525"/>
      <c r="E71" s="525"/>
      <c r="F71" s="525"/>
      <c r="G71" s="525"/>
      <c r="H71" s="525"/>
      <c r="I71" s="525"/>
      <c r="J71" s="525"/>
      <c r="K71" s="525"/>
      <c r="L71" s="525"/>
      <c r="M71" s="525"/>
      <c r="N71" s="525"/>
      <c r="O71" s="525"/>
      <c r="P71" s="528"/>
      <c r="Q71" s="528"/>
      <c r="R71" s="525"/>
    </row>
    <row r="72" spans="2:18">
      <c r="B72" s="752" t="s">
        <v>456</v>
      </c>
      <c r="C72" s="755" t="s">
        <v>442</v>
      </c>
      <c r="D72" s="522"/>
      <c r="E72" s="522"/>
      <c r="F72" s="522"/>
      <c r="G72" s="522"/>
      <c r="H72" s="522"/>
      <c r="I72" s="522"/>
      <c r="J72" s="522"/>
      <c r="K72" s="522"/>
      <c r="L72" s="522"/>
      <c r="M72" s="522"/>
      <c r="N72" s="522"/>
      <c r="O72" s="522"/>
      <c r="P72" s="527"/>
      <c r="Q72" s="527"/>
      <c r="R72" s="522"/>
    </row>
    <row r="73" spans="2:18">
      <c r="B73" s="753"/>
      <c r="C73" s="756"/>
      <c r="D73" s="522"/>
      <c r="E73" s="522"/>
      <c r="F73" s="522"/>
      <c r="G73" s="522"/>
      <c r="H73" s="522"/>
      <c r="I73" s="522"/>
      <c r="J73" s="522"/>
      <c r="K73" s="522"/>
      <c r="L73" s="522"/>
      <c r="M73" s="522"/>
      <c r="N73" s="522"/>
      <c r="O73" s="522"/>
      <c r="P73" s="527"/>
      <c r="Q73" s="527"/>
      <c r="R73" s="522"/>
    </row>
    <row r="74" spans="2:18">
      <c r="B74" s="753"/>
      <c r="C74" s="756"/>
      <c r="D74" s="522">
        <v>27.2</v>
      </c>
      <c r="E74" s="522">
        <v>27.2</v>
      </c>
      <c r="F74" s="522"/>
      <c r="G74" s="522"/>
      <c r="H74" s="522"/>
      <c r="I74" s="522"/>
      <c r="J74" s="522"/>
      <c r="K74" s="522"/>
      <c r="L74" s="522"/>
      <c r="M74" s="522"/>
      <c r="N74" s="522"/>
      <c r="O74" s="522"/>
      <c r="P74" s="527"/>
      <c r="Q74" s="527"/>
      <c r="R74" s="522"/>
    </row>
    <row r="75" spans="2:18">
      <c r="B75" s="753"/>
      <c r="C75" s="756"/>
      <c r="D75" s="522"/>
      <c r="E75" s="522"/>
      <c r="F75" s="522"/>
      <c r="G75" s="522"/>
      <c r="H75" s="522"/>
      <c r="I75" s="522"/>
      <c r="J75" s="522"/>
      <c r="K75" s="522"/>
      <c r="L75" s="522"/>
      <c r="M75" s="522"/>
      <c r="N75" s="522"/>
      <c r="O75" s="522"/>
      <c r="P75" s="527"/>
      <c r="Q75" s="527"/>
      <c r="R75" s="522"/>
    </row>
    <row r="76" spans="2:18">
      <c r="B76" s="753"/>
      <c r="C76" s="756"/>
      <c r="D76" s="522"/>
      <c r="E76" s="522"/>
      <c r="F76" s="522"/>
      <c r="G76" s="522"/>
      <c r="H76" s="522"/>
      <c r="I76" s="522"/>
      <c r="J76" s="522"/>
      <c r="K76" s="522"/>
      <c r="L76" s="522"/>
      <c r="M76" s="522"/>
      <c r="N76" s="522"/>
      <c r="O76" s="522"/>
      <c r="P76" s="527"/>
      <c r="Q76" s="527"/>
      <c r="R76" s="522"/>
    </row>
    <row r="77" spans="2:18" ht="17" thickBot="1">
      <c r="B77" s="754"/>
      <c r="C77" s="757"/>
      <c r="D77" s="525"/>
      <c r="E77" s="525"/>
      <c r="F77" s="525"/>
      <c r="G77" s="525"/>
      <c r="H77" s="525"/>
      <c r="I77" s="525"/>
      <c r="J77" s="525"/>
      <c r="K77" s="525"/>
      <c r="L77" s="525"/>
      <c r="M77" s="525"/>
      <c r="N77" s="525"/>
      <c r="O77" s="525"/>
      <c r="P77" s="528"/>
      <c r="Q77" s="528"/>
      <c r="R77" s="525"/>
    </row>
    <row r="78" spans="2:18">
      <c r="B78" s="752" t="s">
        <v>457</v>
      </c>
      <c r="C78" s="755" t="s">
        <v>444</v>
      </c>
      <c r="D78" s="522"/>
      <c r="E78" s="522"/>
      <c r="F78" s="522"/>
      <c r="G78" s="522"/>
      <c r="H78" s="522"/>
      <c r="I78" s="522"/>
      <c r="J78" s="522"/>
      <c r="K78" s="522"/>
      <c r="L78" s="522"/>
      <c r="M78" s="522"/>
      <c r="N78" s="522"/>
      <c r="O78" s="522"/>
      <c r="P78" s="527"/>
      <c r="Q78" s="527"/>
      <c r="R78" s="522"/>
    </row>
    <row r="79" spans="2:18">
      <c r="B79" s="753"/>
      <c r="C79" s="756"/>
      <c r="D79" s="522"/>
      <c r="E79" s="522"/>
      <c r="F79" s="522"/>
      <c r="G79" s="522"/>
      <c r="H79" s="522"/>
      <c r="I79" s="522"/>
      <c r="J79" s="522"/>
      <c r="K79" s="522"/>
      <c r="L79" s="522"/>
      <c r="M79" s="522"/>
      <c r="N79" s="522"/>
      <c r="O79" s="522"/>
      <c r="P79" s="527"/>
      <c r="Q79" s="527"/>
      <c r="R79" s="522"/>
    </row>
    <row r="80" spans="2:18">
      <c r="B80" s="753"/>
      <c r="C80" s="756"/>
      <c r="D80" s="522">
        <v>10.7</v>
      </c>
      <c r="E80" s="522">
        <v>10.7</v>
      </c>
      <c r="F80" s="522"/>
      <c r="G80" s="522"/>
      <c r="H80" s="522"/>
      <c r="I80" s="522"/>
      <c r="J80" s="522"/>
      <c r="K80" s="522"/>
      <c r="L80" s="522"/>
      <c r="M80" s="522"/>
      <c r="N80" s="522"/>
      <c r="O80" s="522"/>
      <c r="P80" s="527"/>
      <c r="Q80" s="527"/>
      <c r="R80" s="522"/>
    </row>
    <row r="81" spans="2:18">
      <c r="B81" s="753"/>
      <c r="C81" s="756"/>
      <c r="D81" s="522"/>
      <c r="E81" s="522"/>
      <c r="F81" s="522"/>
      <c r="G81" s="522"/>
      <c r="H81" s="522"/>
      <c r="I81" s="522"/>
      <c r="J81" s="522"/>
      <c r="K81" s="522"/>
      <c r="L81" s="522"/>
      <c r="M81" s="522"/>
      <c r="N81" s="522"/>
      <c r="O81" s="522"/>
      <c r="P81" s="527"/>
      <c r="Q81" s="527"/>
      <c r="R81" s="522"/>
    </row>
    <row r="82" spans="2:18">
      <c r="B82" s="753"/>
      <c r="C82" s="756"/>
      <c r="D82" s="522"/>
      <c r="E82" s="522"/>
      <c r="F82" s="522"/>
      <c r="G82" s="522"/>
      <c r="H82" s="522"/>
      <c r="I82" s="522"/>
      <c r="J82" s="522"/>
      <c r="K82" s="522"/>
      <c r="L82" s="522"/>
      <c r="M82" s="522"/>
      <c r="N82" s="522"/>
      <c r="O82" s="522"/>
      <c r="P82" s="527"/>
      <c r="Q82" s="527"/>
      <c r="R82" s="522"/>
    </row>
    <row r="83" spans="2:18" ht="17" thickBot="1">
      <c r="B83" s="754"/>
      <c r="C83" s="757"/>
      <c r="D83" s="525"/>
      <c r="E83" s="525"/>
      <c r="F83" s="525"/>
      <c r="G83" s="525"/>
      <c r="H83" s="525"/>
      <c r="I83" s="525"/>
      <c r="J83" s="525"/>
      <c r="K83" s="525"/>
      <c r="L83" s="525"/>
      <c r="M83" s="525"/>
      <c r="N83" s="525"/>
      <c r="O83" s="525"/>
      <c r="P83" s="528"/>
      <c r="Q83" s="528"/>
      <c r="R83" s="525"/>
    </row>
    <row r="84" spans="2:18">
      <c r="B84" s="752" t="s">
        <v>458</v>
      </c>
      <c r="C84" s="755" t="s">
        <v>446</v>
      </c>
      <c r="D84" s="522"/>
      <c r="E84" s="522"/>
      <c r="F84" s="522"/>
      <c r="G84" s="522"/>
      <c r="H84" s="522"/>
      <c r="I84" s="522"/>
      <c r="J84" s="522"/>
      <c r="K84" s="522"/>
      <c r="L84" s="522"/>
      <c r="M84" s="522"/>
      <c r="N84" s="522"/>
      <c r="O84" s="522"/>
      <c r="P84" s="527"/>
      <c r="Q84" s="527"/>
      <c r="R84" s="522"/>
    </row>
    <row r="85" spans="2:18">
      <c r="B85" s="753"/>
      <c r="C85" s="756"/>
      <c r="D85" s="522"/>
      <c r="E85" s="522"/>
      <c r="F85" s="522"/>
      <c r="G85" s="522"/>
      <c r="H85" s="522"/>
      <c r="I85" s="522"/>
      <c r="J85" s="522"/>
      <c r="K85" s="522"/>
      <c r="L85" s="522"/>
      <c r="M85" s="522"/>
      <c r="N85" s="522"/>
      <c r="O85" s="522"/>
      <c r="P85" s="527"/>
      <c r="Q85" s="527"/>
      <c r="R85" s="522"/>
    </row>
    <row r="86" spans="2:18">
      <c r="B86" s="753"/>
      <c r="C86" s="756"/>
      <c r="D86" s="522"/>
      <c r="E86" s="522"/>
      <c r="F86" s="522"/>
      <c r="G86" s="522"/>
      <c r="H86" s="522"/>
      <c r="I86" s="522"/>
      <c r="J86" s="522"/>
      <c r="K86" s="522"/>
      <c r="L86" s="522"/>
      <c r="M86" s="522"/>
      <c r="N86" s="522"/>
      <c r="O86" s="522"/>
      <c r="P86" s="527"/>
      <c r="Q86" s="527"/>
      <c r="R86" s="522"/>
    </row>
    <row r="87" spans="2:18">
      <c r="B87" s="753"/>
      <c r="C87" s="756"/>
      <c r="D87" s="522"/>
      <c r="E87" s="522"/>
      <c r="F87" s="522"/>
      <c r="G87" s="522"/>
      <c r="H87" s="522"/>
      <c r="I87" s="522"/>
      <c r="J87" s="522"/>
      <c r="K87" s="522"/>
      <c r="L87" s="522"/>
      <c r="M87" s="522"/>
      <c r="N87" s="522"/>
      <c r="O87" s="522"/>
      <c r="P87" s="527"/>
      <c r="Q87" s="527"/>
      <c r="R87" s="522"/>
    </row>
    <row r="88" spans="2:18">
      <c r="B88" s="753"/>
      <c r="C88" s="756"/>
      <c r="D88" s="522"/>
      <c r="E88" s="522"/>
      <c r="F88" s="522"/>
      <c r="G88" s="522"/>
      <c r="H88" s="522"/>
      <c r="I88" s="522"/>
      <c r="J88" s="522"/>
      <c r="K88" s="522"/>
      <c r="L88" s="522"/>
      <c r="M88" s="522"/>
      <c r="N88" s="522"/>
      <c r="O88" s="522"/>
      <c r="P88" s="527"/>
      <c r="Q88" s="527"/>
      <c r="R88" s="522"/>
    </row>
    <row r="89" spans="2:18" ht="17" thickBot="1">
      <c r="B89" s="754"/>
      <c r="C89" s="757"/>
      <c r="D89" s="525"/>
      <c r="E89" s="525"/>
      <c r="F89" s="525"/>
      <c r="G89" s="525"/>
      <c r="H89" s="525"/>
      <c r="I89" s="525"/>
      <c r="J89" s="525"/>
      <c r="K89" s="525"/>
      <c r="L89" s="525"/>
      <c r="M89" s="525"/>
      <c r="N89" s="525"/>
      <c r="O89" s="525"/>
      <c r="P89" s="528"/>
      <c r="Q89" s="528"/>
      <c r="R89" s="525"/>
    </row>
    <row r="90" spans="2:18">
      <c r="B90" s="752" t="s">
        <v>459</v>
      </c>
      <c r="C90" s="755" t="s">
        <v>448</v>
      </c>
      <c r="D90" s="522"/>
      <c r="E90" s="522"/>
      <c r="F90" s="522"/>
      <c r="G90" s="522"/>
      <c r="H90" s="522"/>
      <c r="I90" s="522"/>
      <c r="J90" s="522"/>
      <c r="K90" s="522"/>
      <c r="L90" s="522"/>
      <c r="M90" s="522"/>
      <c r="N90" s="522"/>
      <c r="O90" s="522"/>
      <c r="P90" s="527"/>
      <c r="Q90" s="527"/>
      <c r="R90" s="522"/>
    </row>
    <row r="91" spans="2:18">
      <c r="B91" s="753"/>
      <c r="C91" s="756"/>
      <c r="D91" s="522"/>
      <c r="E91" s="522"/>
      <c r="F91" s="522"/>
      <c r="G91" s="522"/>
      <c r="H91" s="522"/>
      <c r="I91" s="522"/>
      <c r="J91" s="522"/>
      <c r="K91" s="522"/>
      <c r="L91" s="522"/>
      <c r="M91" s="522"/>
      <c r="N91" s="522"/>
      <c r="O91" s="522"/>
      <c r="P91" s="527"/>
      <c r="Q91" s="527"/>
      <c r="R91" s="522"/>
    </row>
    <row r="92" spans="2:18">
      <c r="B92" s="753"/>
      <c r="C92" s="756"/>
      <c r="D92" s="522">
        <v>4.5999999999999996</v>
      </c>
      <c r="E92" s="522">
        <v>4.5999999999999996</v>
      </c>
      <c r="F92" s="522"/>
      <c r="G92" s="522"/>
      <c r="H92" s="522"/>
      <c r="I92" s="522"/>
      <c r="J92" s="522"/>
      <c r="K92" s="522"/>
      <c r="L92" s="522"/>
      <c r="M92" s="522"/>
      <c r="N92" s="522"/>
      <c r="O92" s="522"/>
      <c r="P92" s="527"/>
      <c r="Q92" s="527"/>
      <c r="R92" s="522"/>
    </row>
    <row r="93" spans="2:18">
      <c r="B93" s="753"/>
      <c r="C93" s="756"/>
      <c r="D93" s="522"/>
      <c r="E93" s="522"/>
      <c r="F93" s="522"/>
      <c r="G93" s="522"/>
      <c r="H93" s="522"/>
      <c r="I93" s="522"/>
      <c r="J93" s="522"/>
      <c r="K93" s="522"/>
      <c r="L93" s="522"/>
      <c r="M93" s="522"/>
      <c r="N93" s="522"/>
      <c r="O93" s="522"/>
      <c r="P93" s="527"/>
      <c r="Q93" s="527"/>
      <c r="R93" s="522"/>
    </row>
    <row r="94" spans="2:18">
      <c r="B94" s="753"/>
      <c r="C94" s="756"/>
      <c r="D94" s="522"/>
      <c r="E94" s="522"/>
      <c r="F94" s="522"/>
      <c r="G94" s="522"/>
      <c r="H94" s="522"/>
      <c r="I94" s="522"/>
      <c r="J94" s="522"/>
      <c r="K94" s="522"/>
      <c r="L94" s="522"/>
      <c r="M94" s="522"/>
      <c r="N94" s="522"/>
      <c r="O94" s="522"/>
      <c r="P94" s="522"/>
      <c r="Q94" s="522"/>
      <c r="R94" s="522"/>
    </row>
    <row r="95" spans="2:18" ht="17" thickBot="1">
      <c r="B95" s="754"/>
      <c r="C95" s="757"/>
      <c r="D95" s="525"/>
      <c r="E95" s="525"/>
      <c r="F95" s="525"/>
      <c r="G95" s="525"/>
      <c r="H95" s="525"/>
      <c r="I95" s="525"/>
      <c r="J95" s="525"/>
      <c r="K95" s="525"/>
      <c r="L95" s="525"/>
      <c r="M95" s="525"/>
      <c r="N95" s="525"/>
      <c r="O95" s="525"/>
      <c r="P95" s="525"/>
      <c r="Q95" s="525"/>
      <c r="R95" s="525"/>
    </row>
    <row r="96" spans="2:18">
      <c r="B96" s="761" t="s">
        <v>460</v>
      </c>
      <c r="C96" s="764" t="s">
        <v>461</v>
      </c>
      <c r="D96" s="522"/>
      <c r="E96" s="522"/>
      <c r="F96" s="522"/>
      <c r="G96" s="522"/>
      <c r="H96" s="522"/>
      <c r="I96" s="522"/>
      <c r="J96" s="522"/>
      <c r="K96" s="522"/>
      <c r="L96" s="522"/>
      <c r="M96" s="522"/>
      <c r="N96" s="522"/>
      <c r="O96" s="522"/>
      <c r="P96" s="758"/>
      <c r="Q96" s="527"/>
      <c r="R96" s="527"/>
    </row>
    <row r="97" spans="2:18">
      <c r="B97" s="762"/>
      <c r="C97" s="765"/>
      <c r="D97" s="522"/>
      <c r="E97" s="522"/>
      <c r="F97" s="522"/>
      <c r="G97" s="522"/>
      <c r="H97" s="522"/>
      <c r="I97" s="522"/>
      <c r="J97" s="522"/>
      <c r="K97" s="522"/>
      <c r="L97" s="522"/>
      <c r="M97" s="522"/>
      <c r="N97" s="522"/>
      <c r="O97" s="522"/>
      <c r="P97" s="759"/>
      <c r="Q97" s="527"/>
      <c r="R97" s="527"/>
    </row>
    <row r="98" spans="2:18">
      <c r="B98" s="762"/>
      <c r="C98" s="765"/>
      <c r="D98" s="522">
        <v>275.39999999999998</v>
      </c>
      <c r="E98" s="522">
        <v>275.39999999999998</v>
      </c>
      <c r="F98" s="522"/>
      <c r="G98" s="522"/>
      <c r="H98" s="522"/>
      <c r="I98" s="522"/>
      <c r="J98" s="522"/>
      <c r="K98" s="522"/>
      <c r="L98" s="522"/>
      <c r="M98" s="522"/>
      <c r="N98" s="522"/>
      <c r="O98" s="522"/>
      <c r="P98" s="759"/>
      <c r="Q98" s="527"/>
      <c r="R98" s="527"/>
    </row>
    <row r="99" spans="2:18">
      <c r="B99" s="762"/>
      <c r="C99" s="765"/>
      <c r="D99" s="522"/>
      <c r="E99" s="522"/>
      <c r="F99" s="522"/>
      <c r="G99" s="522"/>
      <c r="H99" s="522"/>
      <c r="I99" s="522"/>
      <c r="J99" s="522"/>
      <c r="K99" s="522"/>
      <c r="L99" s="522"/>
      <c r="M99" s="522"/>
      <c r="N99" s="522"/>
      <c r="O99" s="522"/>
      <c r="P99" s="759"/>
      <c r="Q99" s="527"/>
      <c r="R99" s="527"/>
    </row>
    <row r="100" spans="2:18">
      <c r="B100" s="762"/>
      <c r="C100" s="765"/>
      <c r="D100" s="522"/>
      <c r="E100" s="522"/>
      <c r="F100" s="522"/>
      <c r="G100" s="522"/>
      <c r="H100" s="522"/>
      <c r="I100" s="522"/>
      <c r="J100" s="522"/>
      <c r="K100" s="522"/>
      <c r="L100" s="522"/>
      <c r="M100" s="522"/>
      <c r="N100" s="522"/>
      <c r="O100" s="522"/>
      <c r="P100" s="759"/>
      <c r="Q100" s="527"/>
      <c r="R100" s="527"/>
    </row>
    <row r="101" spans="2:18" ht="17" thickBot="1">
      <c r="B101" s="763"/>
      <c r="C101" s="766"/>
      <c r="D101" s="525"/>
      <c r="E101" s="525"/>
      <c r="F101" s="525"/>
      <c r="G101" s="525"/>
      <c r="H101" s="525"/>
      <c r="I101" s="525"/>
      <c r="J101" s="525"/>
      <c r="K101" s="525"/>
      <c r="L101" s="525"/>
      <c r="M101" s="525"/>
      <c r="N101" s="525"/>
      <c r="O101" s="525"/>
      <c r="P101" s="760"/>
      <c r="Q101" s="528"/>
      <c r="R101" s="528"/>
    </row>
    <row r="102" spans="2:18">
      <c r="B102" s="752" t="s">
        <v>462</v>
      </c>
      <c r="C102" s="755" t="s">
        <v>440</v>
      </c>
      <c r="D102" s="522"/>
      <c r="E102" s="522"/>
      <c r="F102" s="522"/>
      <c r="G102" s="522"/>
      <c r="H102" s="522"/>
      <c r="I102" s="522"/>
      <c r="J102" s="522"/>
      <c r="K102" s="522"/>
      <c r="L102" s="522"/>
      <c r="M102" s="522"/>
      <c r="N102" s="522"/>
      <c r="O102" s="522"/>
      <c r="P102" s="758"/>
      <c r="Q102" s="527"/>
      <c r="R102" s="527"/>
    </row>
    <row r="103" spans="2:18">
      <c r="B103" s="753"/>
      <c r="C103" s="756"/>
      <c r="D103" s="522"/>
      <c r="E103" s="522"/>
      <c r="F103" s="522"/>
      <c r="G103" s="522"/>
      <c r="H103" s="522"/>
      <c r="I103" s="522"/>
      <c r="J103" s="522"/>
      <c r="K103" s="522"/>
      <c r="L103" s="522"/>
      <c r="M103" s="522"/>
      <c r="N103" s="522"/>
      <c r="O103" s="522"/>
      <c r="P103" s="759"/>
      <c r="Q103" s="527"/>
      <c r="R103" s="527"/>
    </row>
    <row r="104" spans="2:18">
      <c r="B104" s="753"/>
      <c r="C104" s="756"/>
      <c r="D104" s="522"/>
      <c r="E104" s="522"/>
      <c r="F104" s="522"/>
      <c r="G104" s="522"/>
      <c r="H104" s="522"/>
      <c r="I104" s="522"/>
      <c r="J104" s="522"/>
      <c r="K104" s="522"/>
      <c r="L104" s="522"/>
      <c r="M104" s="522"/>
      <c r="N104" s="522"/>
      <c r="O104" s="522"/>
      <c r="P104" s="759"/>
      <c r="Q104" s="527"/>
      <c r="R104" s="527"/>
    </row>
    <row r="105" spans="2:18">
      <c r="B105" s="753"/>
      <c r="C105" s="756"/>
      <c r="D105" s="522"/>
      <c r="E105" s="522"/>
      <c r="F105" s="522"/>
      <c r="G105" s="522"/>
      <c r="H105" s="522"/>
      <c r="I105" s="522"/>
      <c r="J105" s="522"/>
      <c r="K105" s="522"/>
      <c r="L105" s="522"/>
      <c r="M105" s="522"/>
      <c r="N105" s="522"/>
      <c r="O105" s="522"/>
      <c r="P105" s="759"/>
      <c r="Q105" s="527"/>
      <c r="R105" s="527"/>
    </row>
    <row r="106" spans="2:18">
      <c r="B106" s="753"/>
      <c r="C106" s="756"/>
      <c r="D106" s="522"/>
      <c r="E106" s="522"/>
      <c r="F106" s="522"/>
      <c r="G106" s="522"/>
      <c r="H106" s="522"/>
      <c r="I106" s="522"/>
      <c r="J106" s="522"/>
      <c r="K106" s="522"/>
      <c r="L106" s="522"/>
      <c r="M106" s="522"/>
      <c r="N106" s="522"/>
      <c r="O106" s="522"/>
      <c r="P106" s="759"/>
      <c r="Q106" s="527"/>
      <c r="R106" s="527"/>
    </row>
    <row r="107" spans="2:18" ht="17" thickBot="1">
      <c r="B107" s="754"/>
      <c r="C107" s="757"/>
      <c r="D107" s="525"/>
      <c r="E107" s="525"/>
      <c r="F107" s="525"/>
      <c r="G107" s="525"/>
      <c r="H107" s="525"/>
      <c r="I107" s="525"/>
      <c r="J107" s="525"/>
      <c r="K107" s="525"/>
      <c r="L107" s="525"/>
      <c r="M107" s="525"/>
      <c r="N107" s="525"/>
      <c r="O107" s="525"/>
      <c r="P107" s="760"/>
      <c r="Q107" s="528"/>
      <c r="R107" s="528"/>
    </row>
    <row r="108" spans="2:18">
      <c r="B108" s="752" t="s">
        <v>463</v>
      </c>
      <c r="C108" s="755" t="s">
        <v>442</v>
      </c>
      <c r="D108" s="522"/>
      <c r="E108" s="522"/>
      <c r="F108" s="522"/>
      <c r="G108" s="522"/>
      <c r="H108" s="522"/>
      <c r="I108" s="522"/>
      <c r="J108" s="522"/>
      <c r="K108" s="522"/>
      <c r="L108" s="522"/>
      <c r="M108" s="522"/>
      <c r="N108" s="522"/>
      <c r="O108" s="522"/>
      <c r="P108" s="758"/>
      <c r="Q108" s="527"/>
      <c r="R108" s="527"/>
    </row>
    <row r="109" spans="2:18">
      <c r="B109" s="753"/>
      <c r="C109" s="756"/>
      <c r="D109" s="522"/>
      <c r="E109" s="522"/>
      <c r="F109" s="522"/>
      <c r="G109" s="522"/>
      <c r="H109" s="522"/>
      <c r="I109" s="522"/>
      <c r="J109" s="522"/>
      <c r="K109" s="522"/>
      <c r="L109" s="522"/>
      <c r="M109" s="522"/>
      <c r="N109" s="522"/>
      <c r="O109" s="522"/>
      <c r="P109" s="759"/>
      <c r="Q109" s="527"/>
      <c r="R109" s="527"/>
    </row>
    <row r="110" spans="2:18">
      <c r="B110" s="753"/>
      <c r="C110" s="756"/>
      <c r="D110" s="522"/>
      <c r="E110" s="522"/>
      <c r="F110" s="522"/>
      <c r="G110" s="522"/>
      <c r="H110" s="522"/>
      <c r="I110" s="522"/>
      <c r="J110" s="522"/>
      <c r="K110" s="522"/>
      <c r="L110" s="522"/>
      <c r="M110" s="522"/>
      <c r="N110" s="522"/>
      <c r="O110" s="522"/>
      <c r="P110" s="759"/>
      <c r="Q110" s="527"/>
      <c r="R110" s="527"/>
    </row>
    <row r="111" spans="2:18">
      <c r="B111" s="753"/>
      <c r="C111" s="756"/>
      <c r="D111" s="522"/>
      <c r="E111" s="522"/>
      <c r="F111" s="522"/>
      <c r="G111" s="522"/>
      <c r="H111" s="522"/>
      <c r="I111" s="522"/>
      <c r="J111" s="522"/>
      <c r="K111" s="522"/>
      <c r="L111" s="522"/>
      <c r="M111" s="522"/>
      <c r="N111" s="522"/>
      <c r="O111" s="522"/>
      <c r="P111" s="759"/>
      <c r="Q111" s="527"/>
      <c r="R111" s="527"/>
    </row>
    <row r="112" spans="2:18">
      <c r="B112" s="753"/>
      <c r="C112" s="756"/>
      <c r="D112" s="522"/>
      <c r="E112" s="522"/>
      <c r="F112" s="522"/>
      <c r="G112" s="522"/>
      <c r="H112" s="522"/>
      <c r="I112" s="522"/>
      <c r="J112" s="522"/>
      <c r="K112" s="522"/>
      <c r="L112" s="522"/>
      <c r="M112" s="522"/>
      <c r="N112" s="522"/>
      <c r="O112" s="522"/>
      <c r="P112" s="759"/>
      <c r="Q112" s="527"/>
      <c r="R112" s="527"/>
    </row>
    <row r="113" spans="2:18" ht="17" thickBot="1">
      <c r="B113" s="754"/>
      <c r="C113" s="757"/>
      <c r="D113" s="525"/>
      <c r="E113" s="525"/>
      <c r="F113" s="525"/>
      <c r="G113" s="525"/>
      <c r="H113" s="525"/>
      <c r="I113" s="525"/>
      <c r="J113" s="525"/>
      <c r="K113" s="525"/>
      <c r="L113" s="525"/>
      <c r="M113" s="525"/>
      <c r="N113" s="525"/>
      <c r="O113" s="525"/>
      <c r="P113" s="760"/>
      <c r="Q113" s="528"/>
      <c r="R113" s="528"/>
    </row>
    <row r="114" spans="2:18">
      <c r="B114" s="752" t="s">
        <v>464</v>
      </c>
      <c r="C114" s="755" t="s">
        <v>444</v>
      </c>
      <c r="D114" s="522"/>
      <c r="E114" s="522"/>
      <c r="F114" s="522"/>
      <c r="G114" s="522"/>
      <c r="H114" s="522"/>
      <c r="I114" s="522"/>
      <c r="J114" s="522"/>
      <c r="K114" s="522"/>
      <c r="L114" s="522"/>
      <c r="M114" s="522"/>
      <c r="N114" s="522"/>
      <c r="O114" s="522"/>
      <c r="P114" s="758"/>
      <c r="Q114" s="527"/>
      <c r="R114" s="527"/>
    </row>
    <row r="115" spans="2:18">
      <c r="B115" s="753"/>
      <c r="C115" s="756"/>
      <c r="D115" s="522"/>
      <c r="E115" s="522"/>
      <c r="F115" s="522"/>
      <c r="G115" s="522"/>
      <c r="H115" s="522"/>
      <c r="I115" s="522"/>
      <c r="J115" s="522"/>
      <c r="K115" s="522"/>
      <c r="L115" s="522"/>
      <c r="M115" s="522"/>
      <c r="N115" s="522"/>
      <c r="O115" s="522"/>
      <c r="P115" s="759"/>
      <c r="Q115" s="527"/>
      <c r="R115" s="527"/>
    </row>
    <row r="116" spans="2:18">
      <c r="B116" s="753"/>
      <c r="C116" s="756"/>
      <c r="D116" s="522"/>
      <c r="E116" s="522"/>
      <c r="F116" s="522"/>
      <c r="G116" s="522"/>
      <c r="H116" s="522"/>
      <c r="I116" s="522"/>
      <c r="J116" s="522"/>
      <c r="K116" s="522"/>
      <c r="L116" s="522"/>
      <c r="M116" s="522"/>
      <c r="N116" s="522"/>
      <c r="O116" s="522"/>
      <c r="P116" s="759"/>
      <c r="Q116" s="527"/>
      <c r="R116" s="527"/>
    </row>
    <row r="117" spans="2:18">
      <c r="B117" s="753"/>
      <c r="C117" s="756"/>
      <c r="D117" s="522"/>
      <c r="E117" s="522"/>
      <c r="F117" s="522"/>
      <c r="G117" s="522"/>
      <c r="H117" s="522"/>
      <c r="I117" s="522"/>
      <c r="J117" s="522"/>
      <c r="K117" s="522"/>
      <c r="L117" s="522"/>
      <c r="M117" s="522"/>
      <c r="N117" s="522"/>
      <c r="O117" s="522"/>
      <c r="P117" s="759"/>
      <c r="Q117" s="527"/>
      <c r="R117" s="527"/>
    </row>
    <row r="118" spans="2:18">
      <c r="B118" s="753"/>
      <c r="C118" s="756"/>
      <c r="D118" s="522"/>
      <c r="E118" s="522"/>
      <c r="F118" s="522"/>
      <c r="G118" s="522"/>
      <c r="H118" s="522"/>
      <c r="I118" s="522"/>
      <c r="J118" s="522"/>
      <c r="K118" s="522"/>
      <c r="L118" s="522"/>
      <c r="M118" s="522"/>
      <c r="N118" s="522"/>
      <c r="O118" s="522"/>
      <c r="P118" s="759"/>
      <c r="Q118" s="527"/>
      <c r="R118" s="527"/>
    </row>
    <row r="119" spans="2:18" ht="17" thickBot="1">
      <c r="B119" s="754"/>
      <c r="C119" s="757"/>
      <c r="D119" s="525"/>
      <c r="E119" s="525"/>
      <c r="F119" s="525"/>
      <c r="G119" s="525"/>
      <c r="H119" s="525"/>
      <c r="I119" s="525"/>
      <c r="J119" s="525"/>
      <c r="K119" s="525"/>
      <c r="L119" s="525"/>
      <c r="M119" s="525"/>
      <c r="N119" s="525"/>
      <c r="O119" s="525"/>
      <c r="P119" s="760"/>
      <c r="Q119" s="528"/>
      <c r="R119" s="528"/>
    </row>
    <row r="120" spans="2:18">
      <c r="B120" s="752" t="s">
        <v>465</v>
      </c>
      <c r="C120" s="755" t="s">
        <v>446</v>
      </c>
      <c r="D120" s="522"/>
      <c r="E120" s="522"/>
      <c r="F120" s="522"/>
      <c r="G120" s="522"/>
      <c r="H120" s="522"/>
      <c r="I120" s="522"/>
      <c r="J120" s="522"/>
      <c r="K120" s="522"/>
      <c r="L120" s="522"/>
      <c r="M120" s="522"/>
      <c r="N120" s="522"/>
      <c r="O120" s="522"/>
      <c r="P120" s="758"/>
      <c r="Q120" s="527"/>
      <c r="R120" s="527"/>
    </row>
    <row r="121" spans="2:18">
      <c r="B121" s="753"/>
      <c r="C121" s="756"/>
      <c r="D121" s="530"/>
      <c r="E121" s="529"/>
      <c r="F121" s="522"/>
      <c r="G121" s="522"/>
      <c r="H121" s="522"/>
      <c r="I121" s="522"/>
      <c r="J121" s="522"/>
      <c r="K121" s="522"/>
      <c r="L121" s="522"/>
      <c r="M121" s="522"/>
      <c r="N121" s="522"/>
      <c r="O121" s="522"/>
      <c r="P121" s="759"/>
      <c r="Q121" s="527"/>
      <c r="R121" s="527"/>
    </row>
    <row r="122" spans="2:18">
      <c r="B122" s="753"/>
      <c r="C122" s="756"/>
      <c r="D122" s="522">
        <v>24</v>
      </c>
      <c r="E122" s="522">
        <v>24</v>
      </c>
      <c r="F122" s="522"/>
      <c r="G122" s="522"/>
      <c r="H122" s="522"/>
      <c r="I122" s="522"/>
      <c r="J122" s="522"/>
      <c r="K122" s="522"/>
      <c r="L122" s="522"/>
      <c r="M122" s="522"/>
      <c r="N122" s="522"/>
      <c r="O122" s="522"/>
      <c r="P122" s="759"/>
      <c r="Q122" s="527"/>
      <c r="R122" s="527"/>
    </row>
    <row r="123" spans="2:18">
      <c r="B123" s="753"/>
      <c r="C123" s="756"/>
      <c r="D123" s="522"/>
      <c r="E123" s="522"/>
      <c r="F123" s="522"/>
      <c r="G123" s="522"/>
      <c r="H123" s="522"/>
      <c r="I123" s="522"/>
      <c r="J123" s="522"/>
      <c r="K123" s="522"/>
      <c r="L123" s="522"/>
      <c r="M123" s="522"/>
      <c r="N123" s="522"/>
      <c r="O123" s="522"/>
      <c r="P123" s="759"/>
      <c r="Q123" s="527"/>
      <c r="R123" s="527"/>
    </row>
    <row r="124" spans="2:18">
      <c r="B124" s="753"/>
      <c r="C124" s="756"/>
      <c r="D124" s="522"/>
      <c r="E124" s="522"/>
      <c r="F124" s="522"/>
      <c r="G124" s="522"/>
      <c r="H124" s="522"/>
      <c r="I124" s="522"/>
      <c r="J124" s="522"/>
      <c r="K124" s="522"/>
      <c r="L124" s="522"/>
      <c r="M124" s="522"/>
      <c r="N124" s="522"/>
      <c r="O124" s="522"/>
      <c r="P124" s="759"/>
      <c r="Q124" s="527"/>
      <c r="R124" s="527"/>
    </row>
    <row r="125" spans="2:18" ht="17" thickBot="1">
      <c r="B125" s="754"/>
      <c r="C125" s="757"/>
      <c r="D125" s="525"/>
      <c r="E125" s="525"/>
      <c r="F125" s="525"/>
      <c r="G125" s="525"/>
      <c r="H125" s="525"/>
      <c r="I125" s="525"/>
      <c r="J125" s="525"/>
      <c r="K125" s="525"/>
      <c r="L125" s="525"/>
      <c r="M125" s="525"/>
      <c r="N125" s="525"/>
      <c r="O125" s="525"/>
      <c r="P125" s="760"/>
      <c r="Q125" s="528"/>
      <c r="R125" s="528"/>
    </row>
    <row r="126" spans="2:18">
      <c r="B126" s="752" t="s">
        <v>466</v>
      </c>
      <c r="C126" s="755" t="s">
        <v>448</v>
      </c>
      <c r="D126" s="522"/>
      <c r="E126" s="522"/>
      <c r="F126" s="522"/>
      <c r="G126" s="522"/>
      <c r="H126" s="522"/>
      <c r="I126" s="522"/>
      <c r="J126" s="522"/>
      <c r="K126" s="522"/>
      <c r="L126" s="522"/>
      <c r="M126" s="522"/>
      <c r="N126" s="522"/>
      <c r="O126" s="522"/>
      <c r="P126" s="758"/>
      <c r="Q126" s="527"/>
      <c r="R126" s="527"/>
    </row>
    <row r="127" spans="2:18">
      <c r="B127" s="753"/>
      <c r="C127" s="756"/>
      <c r="D127" s="522"/>
      <c r="E127" s="522"/>
      <c r="F127" s="522"/>
      <c r="G127" s="522"/>
      <c r="H127" s="522"/>
      <c r="I127" s="522"/>
      <c r="J127" s="522"/>
      <c r="K127" s="522"/>
      <c r="L127" s="522"/>
      <c r="M127" s="522"/>
      <c r="N127" s="522"/>
      <c r="O127" s="522"/>
      <c r="P127" s="759"/>
      <c r="Q127" s="527"/>
      <c r="R127" s="527"/>
    </row>
    <row r="128" spans="2:18">
      <c r="B128" s="753"/>
      <c r="C128" s="756"/>
      <c r="D128" s="522">
        <v>213.6</v>
      </c>
      <c r="E128" s="522">
        <v>213.6</v>
      </c>
      <c r="F128" s="522"/>
      <c r="G128" s="522"/>
      <c r="H128" s="522"/>
      <c r="I128" s="522"/>
      <c r="J128" s="522"/>
      <c r="K128" s="522"/>
      <c r="L128" s="522"/>
      <c r="M128" s="522"/>
      <c r="N128" s="522"/>
      <c r="O128" s="522"/>
      <c r="P128" s="759"/>
      <c r="Q128" s="527"/>
      <c r="R128" s="527"/>
    </row>
    <row r="129" spans="2:18">
      <c r="B129" s="753"/>
      <c r="C129" s="756"/>
      <c r="D129" s="522"/>
      <c r="E129" s="522"/>
      <c r="F129" s="522"/>
      <c r="G129" s="522"/>
      <c r="H129" s="522"/>
      <c r="I129" s="522"/>
      <c r="J129" s="522"/>
      <c r="K129" s="522"/>
      <c r="L129" s="522"/>
      <c r="M129" s="522"/>
      <c r="N129" s="522"/>
      <c r="O129" s="522"/>
      <c r="P129" s="759"/>
      <c r="Q129" s="527"/>
      <c r="R129" s="527"/>
    </row>
    <row r="130" spans="2:18">
      <c r="B130" s="753"/>
      <c r="C130" s="756"/>
      <c r="D130" s="522"/>
      <c r="E130" s="522"/>
      <c r="F130" s="522"/>
      <c r="G130" s="522"/>
      <c r="H130" s="522"/>
      <c r="I130" s="522"/>
      <c r="J130" s="522"/>
      <c r="K130" s="522"/>
      <c r="L130" s="522"/>
      <c r="M130" s="522"/>
      <c r="N130" s="522"/>
      <c r="O130" s="522"/>
      <c r="P130" s="759"/>
      <c r="Q130" s="527"/>
      <c r="R130" s="527"/>
    </row>
    <row r="131" spans="2:18" ht="17" thickBot="1">
      <c r="B131" s="754"/>
      <c r="C131" s="757"/>
      <c r="D131" s="525"/>
      <c r="E131" s="525"/>
      <c r="F131" s="525"/>
      <c r="G131" s="525"/>
      <c r="H131" s="525"/>
      <c r="I131" s="525"/>
      <c r="J131" s="525"/>
      <c r="K131" s="525"/>
      <c r="L131" s="525"/>
      <c r="M131" s="525"/>
      <c r="N131" s="525"/>
      <c r="O131" s="525"/>
      <c r="P131" s="760"/>
      <c r="Q131" s="528"/>
      <c r="R131" s="528"/>
    </row>
    <row r="132" spans="2:18">
      <c r="B132" s="752" t="s">
        <v>467</v>
      </c>
      <c r="C132" s="755" t="s">
        <v>452</v>
      </c>
      <c r="D132" s="527"/>
      <c r="E132" s="527"/>
      <c r="F132" s="527"/>
      <c r="G132" s="527"/>
      <c r="H132" s="527"/>
      <c r="I132" s="527"/>
      <c r="J132" s="527"/>
      <c r="K132" s="527"/>
      <c r="L132" s="527"/>
      <c r="M132" s="527"/>
      <c r="N132" s="527"/>
      <c r="O132" s="527"/>
      <c r="P132" s="758"/>
      <c r="Q132" s="527"/>
      <c r="R132" s="527"/>
    </row>
    <row r="133" spans="2:18">
      <c r="B133" s="753"/>
      <c r="C133" s="756"/>
      <c r="D133" s="527"/>
      <c r="E133" s="527"/>
      <c r="F133" s="527"/>
      <c r="G133" s="527"/>
      <c r="H133" s="527"/>
      <c r="I133" s="527"/>
      <c r="J133" s="527"/>
      <c r="K133" s="527"/>
      <c r="L133" s="527"/>
      <c r="M133" s="527"/>
      <c r="N133" s="527"/>
      <c r="O133" s="527"/>
      <c r="P133" s="759"/>
      <c r="Q133" s="527"/>
      <c r="R133" s="527"/>
    </row>
    <row r="134" spans="2:18">
      <c r="B134" s="753"/>
      <c r="C134" s="756"/>
      <c r="D134" s="527">
        <v>37.799999999999997</v>
      </c>
      <c r="E134" s="527">
        <v>37.799999999999997</v>
      </c>
      <c r="F134" s="527"/>
      <c r="G134" s="527"/>
      <c r="H134" s="527"/>
      <c r="I134" s="527"/>
      <c r="J134" s="527"/>
      <c r="K134" s="527"/>
      <c r="L134" s="527"/>
      <c r="M134" s="527"/>
      <c r="N134" s="527"/>
      <c r="O134" s="527"/>
      <c r="P134" s="759"/>
      <c r="Q134" s="527"/>
      <c r="R134" s="527"/>
    </row>
    <row r="135" spans="2:18">
      <c r="B135" s="753"/>
      <c r="C135" s="756"/>
      <c r="D135" s="527"/>
      <c r="E135" s="527"/>
      <c r="F135" s="527"/>
      <c r="G135" s="527"/>
      <c r="H135" s="527"/>
      <c r="I135" s="527"/>
      <c r="J135" s="527"/>
      <c r="K135" s="527"/>
      <c r="L135" s="527"/>
      <c r="M135" s="527"/>
      <c r="N135" s="527"/>
      <c r="O135" s="527"/>
      <c r="P135" s="759"/>
      <c r="Q135" s="527"/>
      <c r="R135" s="527"/>
    </row>
    <row r="136" spans="2:18">
      <c r="B136" s="753"/>
      <c r="C136" s="756"/>
      <c r="D136" s="527"/>
      <c r="E136" s="527"/>
      <c r="F136" s="527"/>
      <c r="G136" s="527"/>
      <c r="H136" s="527"/>
      <c r="I136" s="527"/>
      <c r="J136" s="527"/>
      <c r="K136" s="527"/>
      <c r="L136" s="527"/>
      <c r="M136" s="527"/>
      <c r="N136" s="527"/>
      <c r="O136" s="527"/>
      <c r="P136" s="759"/>
      <c r="Q136" s="527"/>
      <c r="R136" s="527"/>
    </row>
    <row r="137" spans="2:18" ht="17" thickBot="1">
      <c r="B137" s="754"/>
      <c r="C137" s="757"/>
      <c r="D137" s="528"/>
      <c r="E137" s="528"/>
      <c r="F137" s="528"/>
      <c r="G137" s="528"/>
      <c r="H137" s="528"/>
      <c r="I137" s="528"/>
      <c r="J137" s="528"/>
      <c r="K137" s="528"/>
      <c r="L137" s="528"/>
      <c r="M137" s="528"/>
      <c r="N137" s="528"/>
      <c r="O137" s="528"/>
      <c r="P137" s="760"/>
      <c r="Q137" s="525"/>
      <c r="R137" s="525"/>
    </row>
    <row r="138" spans="2:18" ht="18" thickBot="1">
      <c r="B138" s="429" t="s">
        <v>468</v>
      </c>
      <c r="C138" s="520" t="s">
        <v>296</v>
      </c>
      <c r="D138" s="528">
        <v>3182.5</v>
      </c>
      <c r="E138" s="528">
        <v>3101</v>
      </c>
      <c r="F138" s="528">
        <v>81.5</v>
      </c>
      <c r="G138" s="528">
        <v>115.6</v>
      </c>
      <c r="H138" s="528" t="s">
        <v>90</v>
      </c>
      <c r="I138" s="528">
        <v>115.6</v>
      </c>
      <c r="J138" s="531">
        <v>-19.600000000000001</v>
      </c>
      <c r="K138" s="531">
        <v>-12.3</v>
      </c>
      <c r="L138" s="531">
        <v>-7.2</v>
      </c>
      <c r="M138" s="531">
        <v>-34.6</v>
      </c>
      <c r="N138" s="531" t="s">
        <v>90</v>
      </c>
      <c r="O138" s="531">
        <v>-34.6</v>
      </c>
      <c r="P138" s="532" t="s">
        <v>90</v>
      </c>
      <c r="Q138" s="532">
        <v>1608.1999999999998</v>
      </c>
      <c r="R138" s="532">
        <v>45.199999999999996</v>
      </c>
    </row>
    <row r="139" spans="2:18">
      <c r="B139" s="746"/>
      <c r="C139" s="746"/>
      <c r="D139" s="746"/>
      <c r="E139" s="746"/>
      <c r="F139" s="746"/>
      <c r="G139" s="746"/>
      <c r="H139" s="746"/>
      <c r="I139" s="746"/>
      <c r="J139" s="746"/>
      <c r="K139" s="746"/>
      <c r="L139" s="747"/>
      <c r="M139" s="747"/>
      <c r="N139" s="749"/>
      <c r="O139" s="749"/>
      <c r="P139" s="749"/>
      <c r="Q139" s="749"/>
      <c r="R139" s="749"/>
    </row>
    <row r="140" spans="2:18">
      <c r="B140" s="751"/>
      <c r="C140" s="751"/>
      <c r="D140" s="751"/>
      <c r="E140" s="751"/>
      <c r="F140" s="751"/>
      <c r="G140" s="751"/>
      <c r="H140" s="751"/>
      <c r="I140" s="751"/>
      <c r="J140" s="751"/>
      <c r="K140" s="751"/>
      <c r="L140" s="748"/>
      <c r="M140" s="748"/>
      <c r="N140" s="750"/>
      <c r="O140" s="750"/>
      <c r="P140" s="750"/>
      <c r="Q140" s="750"/>
      <c r="R140" s="750"/>
    </row>
    <row r="141" spans="2:18">
      <c r="B141" s="748"/>
      <c r="C141" s="748"/>
      <c r="D141" s="748"/>
      <c r="E141" s="748"/>
      <c r="F141" s="748"/>
      <c r="G141" s="748"/>
      <c r="H141" s="748"/>
      <c r="I141" s="748"/>
      <c r="J141" s="748"/>
      <c r="K141" s="748"/>
      <c r="L141" s="512"/>
      <c r="M141" s="512"/>
      <c r="N141" s="479"/>
      <c r="O141" s="479"/>
      <c r="P141" s="479"/>
      <c r="Q141" s="479"/>
      <c r="R141" s="479"/>
    </row>
    <row r="142" spans="2:18">
      <c r="B142" s="751"/>
      <c r="C142" s="751"/>
      <c r="D142" s="751"/>
      <c r="E142" s="751"/>
      <c r="F142" s="751"/>
      <c r="G142" s="751"/>
      <c r="H142" s="751"/>
      <c r="I142" s="751"/>
      <c r="J142" s="751"/>
      <c r="K142" s="751"/>
      <c r="L142" s="512"/>
      <c r="M142" s="512"/>
      <c r="N142" s="479"/>
      <c r="O142" s="479"/>
      <c r="P142" s="479"/>
      <c r="Q142" s="479"/>
      <c r="R142" s="479"/>
    </row>
    <row r="143" spans="2:18">
      <c r="B143" s="743"/>
      <c r="C143" s="743"/>
      <c r="D143" s="743"/>
      <c r="E143" s="743"/>
      <c r="F143" s="743"/>
      <c r="G143" s="743"/>
      <c r="H143" s="743"/>
      <c r="I143" s="743"/>
      <c r="J143" s="743"/>
      <c r="K143" s="743"/>
      <c r="L143" s="743"/>
      <c r="M143" s="743"/>
      <c r="N143" s="743"/>
      <c r="O143" s="743"/>
      <c r="P143" s="743"/>
      <c r="Q143" s="743"/>
      <c r="R143" s="743"/>
    </row>
    <row r="144" spans="2:18">
      <c r="B144" s="743"/>
      <c r="C144" s="743"/>
      <c r="D144" s="743"/>
      <c r="E144" s="743"/>
      <c r="F144" s="743"/>
      <c r="G144" s="743"/>
      <c r="H144" s="743"/>
      <c r="I144" s="743"/>
      <c r="J144" s="743"/>
      <c r="K144" s="743"/>
      <c r="L144" s="743"/>
      <c r="M144" s="743"/>
      <c r="N144" s="743"/>
      <c r="O144" s="743"/>
      <c r="P144" s="743"/>
      <c r="Q144" s="743"/>
      <c r="R144" s="743"/>
    </row>
    <row r="145" spans="2:18">
      <c r="B145" s="743"/>
      <c r="C145" s="743"/>
      <c r="D145" s="743"/>
      <c r="E145" s="743"/>
      <c r="F145" s="743"/>
      <c r="G145" s="743"/>
      <c r="H145" s="743"/>
      <c r="I145" s="743"/>
      <c r="J145" s="743"/>
      <c r="K145" s="743"/>
      <c r="L145" s="743"/>
      <c r="M145" s="743"/>
      <c r="N145" s="743"/>
      <c r="O145" s="743"/>
      <c r="P145" s="743"/>
      <c r="Q145" s="743"/>
      <c r="R145" s="743"/>
    </row>
    <row r="146" spans="2:18" ht="60" customHeight="1">
      <c r="B146" s="743"/>
      <c r="C146" s="743"/>
      <c r="D146" s="743"/>
      <c r="E146" s="743"/>
      <c r="F146" s="743"/>
      <c r="G146" s="743"/>
      <c r="H146" s="743"/>
      <c r="I146" s="743"/>
      <c r="J146" s="743"/>
      <c r="K146" s="743"/>
      <c r="L146" s="743"/>
      <c r="M146" s="743"/>
      <c r="N146" s="743"/>
      <c r="O146" s="743"/>
      <c r="P146" s="743"/>
      <c r="Q146" s="743"/>
      <c r="R146" s="743"/>
    </row>
    <row r="147" spans="2:18" ht="24" customHeight="1">
      <c r="B147" s="744"/>
      <c r="C147" s="744"/>
      <c r="D147" s="744"/>
      <c r="E147" s="744"/>
      <c r="F147" s="744"/>
      <c r="G147" s="744"/>
      <c r="H147" s="744"/>
      <c r="I147" s="744"/>
      <c r="J147" s="744"/>
      <c r="K147" s="744"/>
      <c r="L147" s="744"/>
      <c r="M147" s="744"/>
      <c r="N147" s="744"/>
      <c r="O147" s="744"/>
      <c r="P147" s="744"/>
      <c r="Q147" s="744"/>
      <c r="R147" s="744"/>
    </row>
    <row r="148" spans="2:18" ht="24" customHeight="1">
      <c r="B148" s="741"/>
      <c r="C148" s="741"/>
      <c r="D148" s="741"/>
      <c r="E148" s="741"/>
      <c r="F148" s="741"/>
      <c r="G148" s="741"/>
      <c r="H148" s="741"/>
      <c r="I148" s="741"/>
      <c r="J148" s="741"/>
      <c r="K148" s="741"/>
      <c r="L148" s="741"/>
      <c r="M148" s="741"/>
      <c r="N148" s="741"/>
      <c r="O148" s="741"/>
      <c r="P148" s="741"/>
      <c r="Q148" s="741"/>
      <c r="R148" s="741"/>
    </row>
    <row r="149" spans="2:18">
      <c r="B149" s="745"/>
      <c r="C149" s="745"/>
      <c r="D149" s="745"/>
      <c r="E149" s="745"/>
      <c r="F149" s="745"/>
      <c r="G149" s="745"/>
      <c r="H149" s="745"/>
      <c r="I149" s="745"/>
      <c r="J149" s="745"/>
      <c r="K149" s="745"/>
      <c r="L149" s="745"/>
      <c r="M149" s="745"/>
      <c r="N149" s="745"/>
      <c r="O149" s="745"/>
      <c r="P149" s="745"/>
      <c r="Q149" s="745"/>
      <c r="R149" s="745"/>
    </row>
    <row r="150" spans="2:18" ht="24" customHeight="1">
      <c r="B150" s="740"/>
      <c r="C150" s="740"/>
      <c r="D150" s="740"/>
      <c r="E150" s="740"/>
      <c r="F150" s="740"/>
      <c r="G150" s="740"/>
      <c r="H150" s="740"/>
      <c r="I150" s="740"/>
      <c r="J150" s="740"/>
      <c r="K150" s="740"/>
      <c r="L150" s="740"/>
      <c r="M150" s="740"/>
      <c r="N150" s="740"/>
      <c r="O150" s="740"/>
      <c r="P150" s="740"/>
      <c r="Q150" s="740"/>
      <c r="R150" s="740"/>
    </row>
    <row r="151" spans="2:18">
      <c r="B151" s="741"/>
      <c r="C151" s="741"/>
      <c r="D151" s="741"/>
      <c r="E151" s="741"/>
      <c r="F151" s="741"/>
      <c r="G151" s="741"/>
      <c r="H151" s="741"/>
      <c r="I151" s="741"/>
      <c r="J151" s="741"/>
      <c r="K151" s="741"/>
      <c r="L151" s="741"/>
      <c r="M151" s="741"/>
      <c r="N151" s="741"/>
      <c r="O151" s="741"/>
      <c r="P151" s="741"/>
      <c r="Q151" s="741"/>
      <c r="R151" s="741"/>
    </row>
    <row r="152" spans="2:18">
      <c r="B152" s="742"/>
      <c r="C152" s="742"/>
      <c r="D152" s="742"/>
      <c r="E152" s="742"/>
      <c r="F152" s="742"/>
      <c r="G152" s="742"/>
      <c r="H152" s="742"/>
      <c r="I152" s="742"/>
      <c r="J152" s="742"/>
      <c r="K152" s="742"/>
      <c r="L152" s="742"/>
      <c r="M152" s="742"/>
      <c r="N152" s="742"/>
      <c r="O152" s="742"/>
      <c r="P152" s="742"/>
      <c r="Q152" s="742"/>
      <c r="R152" s="742"/>
    </row>
    <row r="153" spans="2:18">
      <c r="B153" s="741"/>
      <c r="C153" s="741"/>
      <c r="D153" s="741"/>
      <c r="E153" s="741"/>
      <c r="F153" s="741"/>
      <c r="G153" s="741"/>
      <c r="H153" s="741"/>
      <c r="I153" s="741"/>
      <c r="J153" s="741"/>
      <c r="K153" s="741"/>
      <c r="L153" s="741"/>
      <c r="M153" s="741"/>
      <c r="N153" s="741"/>
      <c r="O153" s="741"/>
      <c r="P153" s="741"/>
      <c r="Q153" s="741"/>
      <c r="R153" s="741"/>
    </row>
  </sheetData>
  <mergeCells count="84">
    <mergeCell ref="B24:B29"/>
    <mergeCell ref="C24:C29"/>
    <mergeCell ref="B2:O2"/>
    <mergeCell ref="D5:I5"/>
    <mergeCell ref="J5:O5"/>
    <mergeCell ref="D6:F6"/>
    <mergeCell ref="G6:I6"/>
    <mergeCell ref="J6:L6"/>
    <mergeCell ref="M6:O6"/>
    <mergeCell ref="B12:B17"/>
    <mergeCell ref="C12:C17"/>
    <mergeCell ref="R6:R7"/>
    <mergeCell ref="B8:B11"/>
    <mergeCell ref="C8:C11"/>
    <mergeCell ref="B18:B23"/>
    <mergeCell ref="C18:C23"/>
    <mergeCell ref="P5:P7"/>
    <mergeCell ref="Q5:R5"/>
    <mergeCell ref="Q6:Q7"/>
    <mergeCell ref="B30:B35"/>
    <mergeCell ref="C30:C35"/>
    <mergeCell ref="B36:B41"/>
    <mergeCell ref="C36:C41"/>
    <mergeCell ref="B42:B47"/>
    <mergeCell ref="C42:C47"/>
    <mergeCell ref="B48:B53"/>
    <mergeCell ref="C48:C53"/>
    <mergeCell ref="B54:B59"/>
    <mergeCell ref="C54:C59"/>
    <mergeCell ref="B60:B65"/>
    <mergeCell ref="C60:C65"/>
    <mergeCell ref="B66:B71"/>
    <mergeCell ref="C66:C71"/>
    <mergeCell ref="B72:B77"/>
    <mergeCell ref="C72:C77"/>
    <mergeCell ref="B78:B83"/>
    <mergeCell ref="C78:C83"/>
    <mergeCell ref="B84:B89"/>
    <mergeCell ref="C84:C89"/>
    <mergeCell ref="B90:B95"/>
    <mergeCell ref="C90:C95"/>
    <mergeCell ref="B96:B101"/>
    <mergeCell ref="C96:C101"/>
    <mergeCell ref="P96:P101"/>
    <mergeCell ref="B102:B107"/>
    <mergeCell ref="C102:C107"/>
    <mergeCell ref="P102:P107"/>
    <mergeCell ref="B108:B113"/>
    <mergeCell ref="C108:C113"/>
    <mergeCell ref="P108:P113"/>
    <mergeCell ref="B114:B119"/>
    <mergeCell ref="C114:C119"/>
    <mergeCell ref="P114:P119"/>
    <mergeCell ref="B120:B125"/>
    <mergeCell ref="C120:C125"/>
    <mergeCell ref="P120:P125"/>
    <mergeCell ref="B126:B131"/>
    <mergeCell ref="C126:C131"/>
    <mergeCell ref="P126:P131"/>
    <mergeCell ref="B132:B137"/>
    <mergeCell ref="C132:C137"/>
    <mergeCell ref="P132:P137"/>
    <mergeCell ref="B143:R143"/>
    <mergeCell ref="B139:K139"/>
    <mergeCell ref="L139:L140"/>
    <mergeCell ref="M139:M140"/>
    <mergeCell ref="N139:N140"/>
    <mergeCell ref="O139:O140"/>
    <mergeCell ref="P139:P140"/>
    <mergeCell ref="Q139:Q140"/>
    <mergeCell ref="R139:R140"/>
    <mergeCell ref="B140:K140"/>
    <mergeCell ref="B141:K141"/>
    <mergeCell ref="B142:K142"/>
    <mergeCell ref="B150:R150"/>
    <mergeCell ref="B151:R151"/>
    <mergeCell ref="B152:R152"/>
    <mergeCell ref="B153:R153"/>
    <mergeCell ref="B144:R144"/>
    <mergeCell ref="B145:R145"/>
    <mergeCell ref="B146:R146"/>
    <mergeCell ref="B147:R147"/>
    <mergeCell ref="B148:R148"/>
    <mergeCell ref="B149:R149"/>
  </mergeCells>
  <pageMargins left="0.7" right="0.7" top="0.75" bottom="0.75" header="0.3" footer="0.3"/>
  <pageSetup paperSize="9" orientation="portrait" verticalDpi="1200" r:id="rId1"/>
  <ignoredErrors>
    <ignoredError sqref="B12:B138 B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AB55ED-D812-D849-A9D6-1BB4556A520F}">
  <dimension ref="B2:I9"/>
  <sheetViews>
    <sheetView workbookViewId="0">
      <selection activeCell="L8" sqref="L8"/>
    </sheetView>
  </sheetViews>
  <sheetFormatPr baseColWidth="10" defaultColWidth="10.5" defaultRowHeight="14"/>
  <cols>
    <col min="1" max="1" width="4.1640625" style="5" customWidth="1"/>
    <col min="2" max="16384" width="10.5" style="5"/>
  </cols>
  <sheetData>
    <row r="2" spans="2:9" ht="16">
      <c r="B2" s="504" t="s">
        <v>469</v>
      </c>
      <c r="C2" s="71"/>
      <c r="D2" s="71"/>
      <c r="E2" s="71"/>
      <c r="F2" s="71"/>
      <c r="G2" s="71"/>
      <c r="H2" s="71"/>
      <c r="I2" s="71"/>
    </row>
    <row r="3" spans="2:9" ht="16">
      <c r="B3" s="505"/>
      <c r="C3" s="71"/>
      <c r="D3" s="71"/>
      <c r="E3" s="71"/>
      <c r="F3" s="71"/>
      <c r="G3" s="71"/>
      <c r="H3" s="71"/>
      <c r="I3" s="71"/>
    </row>
    <row r="4" spans="2:9" ht="16">
      <c r="B4" s="505"/>
      <c r="C4" s="71"/>
      <c r="D4" s="288" t="s">
        <v>211</v>
      </c>
      <c r="E4" s="288" t="s">
        <v>212</v>
      </c>
      <c r="F4" s="288" t="s">
        <v>213</v>
      </c>
      <c r="G4" s="288" t="s">
        <v>298</v>
      </c>
      <c r="H4" s="288" t="s">
        <v>299</v>
      </c>
      <c r="I4" s="288" t="s">
        <v>378</v>
      </c>
    </row>
    <row r="5" spans="2:9" ht="16">
      <c r="B5" s="71"/>
      <c r="C5" s="71"/>
      <c r="D5" s="788" t="s">
        <v>470</v>
      </c>
      <c r="E5" s="788"/>
      <c r="F5" s="788"/>
      <c r="G5" s="788"/>
      <c r="H5" s="788"/>
      <c r="I5" s="788"/>
    </row>
    <row r="6" spans="2:9" ht="51">
      <c r="B6" s="71"/>
      <c r="C6" s="71"/>
      <c r="D6" s="206" t="s">
        <v>471</v>
      </c>
      <c r="E6" s="206" t="s">
        <v>472</v>
      </c>
      <c r="F6" s="206" t="s">
        <v>473</v>
      </c>
      <c r="G6" s="206" t="s">
        <v>474</v>
      </c>
      <c r="H6" s="206" t="s">
        <v>475</v>
      </c>
      <c r="I6" s="206" t="s">
        <v>296</v>
      </c>
    </row>
    <row r="7" spans="2:9" ht="51">
      <c r="B7" s="335">
        <v>1</v>
      </c>
      <c r="C7" s="309" t="s">
        <v>439</v>
      </c>
      <c r="D7" s="506"/>
      <c r="E7" s="507">
        <v>310.57</v>
      </c>
      <c r="F7" s="507">
        <v>1266.9000000000001</v>
      </c>
      <c r="G7" s="507">
        <v>881</v>
      </c>
      <c r="H7" s="507"/>
      <c r="I7" s="507">
        <f>E7+F7+G7</f>
        <v>2458.4700000000003</v>
      </c>
    </row>
    <row r="8" spans="2:9" ht="34">
      <c r="B8" s="335">
        <v>2</v>
      </c>
      <c r="C8" s="309" t="s">
        <v>476</v>
      </c>
      <c r="D8" s="506"/>
      <c r="E8" s="507">
        <v>3.5</v>
      </c>
      <c r="F8" s="507">
        <v>23.9</v>
      </c>
      <c r="G8" s="507">
        <v>15.1</v>
      </c>
      <c r="H8" s="507"/>
      <c r="I8" s="507">
        <f>E8+F8+G8</f>
        <v>42.5</v>
      </c>
    </row>
    <row r="9" spans="2:9" ht="17">
      <c r="B9" s="508">
        <v>3</v>
      </c>
      <c r="C9" s="509" t="s">
        <v>296</v>
      </c>
      <c r="D9" s="276"/>
      <c r="E9" s="510">
        <f>E7+E8</f>
        <v>314.07</v>
      </c>
      <c r="F9" s="510">
        <f t="shared" ref="F9:I9" si="0">F7+F8</f>
        <v>1290.8000000000002</v>
      </c>
      <c r="G9" s="510">
        <f t="shared" si="0"/>
        <v>896.1</v>
      </c>
      <c r="H9" s="510"/>
      <c r="I9" s="510">
        <f t="shared" si="0"/>
        <v>2500.9700000000003</v>
      </c>
    </row>
  </sheetData>
  <mergeCells count="1">
    <mergeCell ref="D5:I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7DBE3AA5F0DE645896C0462F7C5D938" ma:contentTypeVersion="7" ma:contentTypeDescription="Create a new document." ma:contentTypeScope="" ma:versionID="355239983a1b24b7e880f918e2064881">
  <xsd:schema xmlns:xsd="http://www.w3.org/2001/XMLSchema" xmlns:xs="http://www.w3.org/2001/XMLSchema" xmlns:p="http://schemas.microsoft.com/office/2006/metadata/properties" xmlns:ns2="1d1fc3b4-c08a-409e-910a-1e7fd9ab0e83" xmlns:ns3="a3cbe3c2-7079-4fd0-87e5-1f3dddda4994" targetNamespace="http://schemas.microsoft.com/office/2006/metadata/properties" ma:root="true" ma:fieldsID="e8a3daea252bae8398e6ca82080f22ac" ns2:_="" ns3:_="">
    <xsd:import namespace="1d1fc3b4-c08a-409e-910a-1e7fd9ab0e83"/>
    <xsd:import namespace="a3cbe3c2-7079-4fd0-87e5-1f3dddda499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1fc3b4-c08a-409e-910a-1e7fd9ab0e8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cbe3c2-7079-4fd0-87e5-1f3dddda4994"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81EB74-1492-41FA-B75C-7D5334DE1529}">
  <ds:schemaRefs>
    <ds:schemaRef ds:uri="http://schemas.microsoft.com/sharepoint/v3/contenttype/forms"/>
  </ds:schemaRefs>
</ds:datastoreItem>
</file>

<file path=customXml/itemProps2.xml><?xml version="1.0" encoding="utf-8"?>
<ds:datastoreItem xmlns:ds="http://schemas.openxmlformats.org/officeDocument/2006/customXml" ds:itemID="{39104CD5-84EA-48E4-8FE7-1158084410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1fc3b4-c08a-409e-910a-1e7fd9ab0e83"/>
    <ds:schemaRef ds:uri="a3cbe3c2-7079-4fd0-87e5-1f3dddda49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68FFE6A-84F3-4A2B-BA29-E9663A5138CF}">
  <ds:schemaRefs>
    <ds:schemaRef ds:uri="1d1fc3b4-c08a-409e-910a-1e7fd9ab0e83"/>
    <ds:schemaRef ds:uri="http://schemas.microsoft.com/office/2006/metadata/properties"/>
    <ds:schemaRef ds:uri="http://schemas.microsoft.com/office/2006/documentManagement/types"/>
    <ds:schemaRef ds:uri="http://purl.org/dc/elements/1.1/"/>
    <ds:schemaRef ds:uri="http://purl.org/dc/terms/"/>
    <ds:schemaRef ds:uri="a3cbe3c2-7079-4fd0-87e5-1f3dddda4994"/>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5c7eb9de-735b-4a68-8fe4-c9c62709b012}" enabled="1" method="Standard" siteId="{3bacb4ff-f1a2-4c92-b96c-e99fec826b68}"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36</vt:i4>
      </vt:variant>
      <vt:variant>
        <vt:lpstr>Named Ranges</vt:lpstr>
      </vt:variant>
      <vt:variant>
        <vt:i4>2</vt:i4>
      </vt:variant>
    </vt:vector>
  </HeadingPairs>
  <TitlesOfParts>
    <vt:vector size="38" baseType="lpstr">
      <vt:lpstr>TOC</vt:lpstr>
      <vt:lpstr>EU CC1</vt:lpstr>
      <vt:lpstr>EU CC2</vt:lpstr>
      <vt:lpstr>EU OV1</vt:lpstr>
      <vt:lpstr>EU KM1</vt:lpstr>
      <vt:lpstr>EU CCyB1</vt:lpstr>
      <vt:lpstr>EU CCyB2</vt:lpstr>
      <vt:lpstr>EU CR1</vt:lpstr>
      <vt:lpstr>EU CR1-A</vt:lpstr>
      <vt:lpstr>EU CR2</vt:lpstr>
      <vt:lpstr>EU CR3</vt:lpstr>
      <vt:lpstr>EU CR4</vt:lpstr>
      <vt:lpstr>EU CR5</vt:lpstr>
      <vt:lpstr>EU CQ1</vt:lpstr>
      <vt:lpstr>EU CQ3</vt:lpstr>
      <vt:lpstr>EU MR1</vt:lpstr>
      <vt:lpstr>EU LR1</vt:lpstr>
      <vt:lpstr>EU LR2</vt:lpstr>
      <vt:lpstr>EU LR3</vt:lpstr>
      <vt:lpstr>EU LIQ1</vt:lpstr>
      <vt:lpstr>EU LIQB</vt:lpstr>
      <vt:lpstr>EU LIQ2</vt:lpstr>
      <vt:lpstr>EU IRRBB1</vt:lpstr>
      <vt:lpstr>Qualitative Environmental risk</vt:lpstr>
      <vt:lpstr>Qualitative Social risk</vt:lpstr>
      <vt:lpstr>Qualitative Gov risk</vt:lpstr>
      <vt:lpstr>Transition risk BB</vt:lpstr>
      <vt:lpstr>Transition risk BB collateral</vt:lpstr>
      <vt:lpstr>Transition alignm metrics</vt:lpstr>
      <vt:lpstr>Transition top20 poll</vt:lpstr>
      <vt:lpstr>Physical risk</vt:lpstr>
      <vt:lpstr>GAR KPI</vt:lpstr>
      <vt:lpstr>GAR assets</vt:lpstr>
      <vt:lpstr>GAR %</vt:lpstr>
      <vt:lpstr>BTAR</vt:lpstr>
      <vt:lpstr>Other mitigation</vt:lpstr>
      <vt:lpstr>'EU CR4'!Print_Area</vt:lpstr>
      <vt:lpstr>'EU IRRBB1'!Print_Area</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User7, Teilnehmer</dc:creator>
  <cp:keywords/>
  <dc:description/>
  <cp:lastModifiedBy>Kristina Valk</cp:lastModifiedBy>
  <cp:revision/>
  <dcterms:created xsi:type="dcterms:W3CDTF">2012-12-18T10:53:22Z</dcterms:created>
  <dcterms:modified xsi:type="dcterms:W3CDTF">2026-01-02T09:25:58Z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0x01010057DBE3AA5F0DE645896C0462F7C5D938</vt:lpwstr>
  </property>
  <property fmtid="{D5CDD505-2E9C-101B-9397-08002B2CF9AE}" pid="4" name="Érvényességi idő">
    <vt:filetime>2027-04-05T08:21:40Z</vt:filetime>
  </property>
  <property fmtid="{D5CDD505-2E9C-101B-9397-08002B2CF9AE}" pid="5" name="Érvényességet beállító">
    <vt:lpwstr>pintercs</vt:lpwstr>
  </property>
  <property fmtid="{D5CDD505-2E9C-101B-9397-08002B2CF9AE}" pid="6" name="Érvényességi idő első beállítása">
    <vt:filetime>2022-04-05T08:21:41Z</vt:filetime>
  </property>
  <property fmtid="{D5CDD505-2E9C-101B-9397-08002B2CF9AE}" pid="7" name="MSIP_Label_b0d11092-50c9-4e74-84b5-b1af078dc3d0_Enabled">
    <vt:lpwstr>True</vt:lpwstr>
  </property>
  <property fmtid="{D5CDD505-2E9C-101B-9397-08002B2CF9AE}" pid="8" name="MSIP_Label_b0d11092-50c9-4e74-84b5-b1af078dc3d0_SiteId">
    <vt:lpwstr>97c01ef8-0264-4eef-9c08-fb4a9ba1c0db</vt:lpwstr>
  </property>
  <property fmtid="{D5CDD505-2E9C-101B-9397-08002B2CF9AE}" pid="9" name="MSIP_Label_b0d11092-50c9-4e74-84b5-b1af078dc3d0_Owner">
    <vt:lpwstr>pintercs@mnb.hu</vt:lpwstr>
  </property>
  <property fmtid="{D5CDD505-2E9C-101B-9397-08002B2CF9AE}" pid="10" name="MSIP_Label_b0d11092-50c9-4e74-84b5-b1af078dc3d0_SetDate">
    <vt:lpwstr>2022-04-05T08:21:57.4259033Z</vt:lpwstr>
  </property>
  <property fmtid="{D5CDD505-2E9C-101B-9397-08002B2CF9AE}" pid="11" name="MSIP_Label_b0d11092-50c9-4e74-84b5-b1af078dc3d0_Name">
    <vt:lpwstr>Protected</vt:lpwstr>
  </property>
  <property fmtid="{D5CDD505-2E9C-101B-9397-08002B2CF9AE}" pid="12" name="MSIP_Label_b0d11092-50c9-4e74-84b5-b1af078dc3d0_Application">
    <vt:lpwstr>Microsoft Azure Information Protection</vt:lpwstr>
  </property>
  <property fmtid="{D5CDD505-2E9C-101B-9397-08002B2CF9AE}" pid="13" name="MSIP_Label_b0d11092-50c9-4e74-84b5-b1af078dc3d0_ActionId">
    <vt:lpwstr>bb2f2f6f-be87-4bf2-9401-6ee38a369ef1</vt:lpwstr>
  </property>
  <property fmtid="{D5CDD505-2E9C-101B-9397-08002B2CF9AE}" pid="14" name="MSIP_Label_b0d11092-50c9-4e74-84b5-b1af078dc3d0_Extended_MSFT_Method">
    <vt:lpwstr>Automatic</vt:lpwstr>
  </property>
  <property fmtid="{D5CDD505-2E9C-101B-9397-08002B2CF9AE}" pid="15" name="MSIP_Label_5c7eb9de-735b-4a68-8fe4-c9c62709b012_Enabled">
    <vt:lpwstr>True</vt:lpwstr>
  </property>
  <property fmtid="{D5CDD505-2E9C-101B-9397-08002B2CF9AE}" pid="16" name="MSIP_Label_5c7eb9de-735b-4a68-8fe4-c9c62709b012_SiteId">
    <vt:lpwstr>3bacb4ff-f1a2-4c92-b96c-e99fec826b68</vt:lpwstr>
  </property>
  <property fmtid="{D5CDD505-2E9C-101B-9397-08002B2CF9AE}" pid="17" name="MSIP_Label_5c7eb9de-735b-4a68-8fe4-c9c62709b012_SetDate">
    <vt:lpwstr>2022-03-28T08:35:44Z</vt:lpwstr>
  </property>
  <property fmtid="{D5CDD505-2E9C-101B-9397-08002B2CF9AE}" pid="18" name="MSIP_Label_5c7eb9de-735b-4a68-8fe4-c9c62709b012_Name">
    <vt:lpwstr>EBA Regular Use</vt:lpwstr>
  </property>
  <property fmtid="{D5CDD505-2E9C-101B-9397-08002B2CF9AE}" pid="19" name="MSIP_Label_5c7eb9de-735b-4a68-8fe4-c9c62709b012_ActionId">
    <vt:lpwstr>25079269-a653-48a4-8f54-9e23e787c910</vt:lpwstr>
  </property>
  <property fmtid="{D5CDD505-2E9C-101B-9397-08002B2CF9AE}" pid="20" name="MSIP_Label_5c7eb9de-735b-4a68-8fe4-c9c62709b012_Extended_MSFT_Method">
    <vt:lpwstr>Automatic</vt:lpwstr>
  </property>
  <property fmtid="{D5CDD505-2E9C-101B-9397-08002B2CF9AE}" pid="21" name="Sensitivity">
    <vt:lpwstr>Protected EBA Regular Use</vt:lpwstr>
  </property>
</Properties>
</file>